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Page de garde" sheetId="2" r:id="rId1"/>
    <sheet name="DPGF" sheetId="1" r:id="rId2"/>
    <sheet name="DPGF Variante Obligatoire" sheetId="3" r:id="rId3"/>
  </sheets>
  <definedNames>
    <definedName name="_xlnm.Print_Titles" localSheetId="0">'Page de garde'!$11:$15</definedName>
    <definedName name="_xlnm.Print_Area" localSheetId="1">DPGF!$A$1:$F$217</definedName>
    <definedName name="_xlnm.Print_Area" localSheetId="2">'DPGF Variante Obligatoire'!$A$1:$F$225</definedName>
    <definedName name="_xlnm.Print_Area" localSheetId="0">'Page de garde'!$A$1:$F$15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3" l="1"/>
  <c r="F62" i="3"/>
  <c r="F55" i="3"/>
  <c r="F52" i="3"/>
  <c r="F51" i="3"/>
  <c r="F50" i="3"/>
  <c r="F49" i="3"/>
  <c r="B209" i="3"/>
  <c r="F207" i="3"/>
  <c r="F206" i="3"/>
  <c r="B205" i="3"/>
  <c r="B204" i="3"/>
  <c r="F203" i="3"/>
  <c r="F202" i="3"/>
  <c r="F201" i="3"/>
  <c r="F200" i="3"/>
  <c r="F199" i="3"/>
  <c r="F198" i="3"/>
  <c r="F197" i="3"/>
  <c r="F196" i="3"/>
  <c r="B194" i="3"/>
  <c r="F192" i="3"/>
  <c r="F191" i="3"/>
  <c r="F194" i="3" s="1"/>
  <c r="F190" i="3"/>
  <c r="B180" i="3"/>
  <c r="F178" i="3"/>
  <c r="F180" i="3" s="1"/>
  <c r="B175" i="3"/>
  <c r="F173" i="3"/>
  <c r="F175" i="3" s="1"/>
  <c r="B170" i="3"/>
  <c r="F168" i="3"/>
  <c r="F170" i="3" s="1"/>
  <c r="B165" i="3"/>
  <c r="F163" i="3"/>
  <c r="F162" i="3"/>
  <c r="B159" i="3"/>
  <c r="F157" i="3"/>
  <c r="F205" i="3" s="1"/>
  <c r="F156" i="3"/>
  <c r="F155" i="3"/>
  <c r="F154" i="3"/>
  <c r="F153" i="3"/>
  <c r="F152" i="3"/>
  <c r="F151" i="3"/>
  <c r="F150" i="3"/>
  <c r="F149" i="3"/>
  <c r="F148" i="3"/>
  <c r="F204" i="3" s="1"/>
  <c r="F147" i="3"/>
  <c r="F144" i="3"/>
  <c r="B144" i="3"/>
  <c r="B139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B117" i="3"/>
  <c r="F115" i="3"/>
  <c r="F113" i="3"/>
  <c r="F112" i="3"/>
  <c r="F110" i="3"/>
  <c r="F109" i="3"/>
  <c r="F108" i="3"/>
  <c r="F106" i="3"/>
  <c r="F104" i="3"/>
  <c r="F94" i="3"/>
  <c r="F93" i="3"/>
  <c r="F92" i="3"/>
  <c r="F91" i="3"/>
  <c r="F90" i="3"/>
  <c r="F87" i="3"/>
  <c r="F86" i="3"/>
  <c r="F85" i="3"/>
  <c r="F84" i="3"/>
  <c r="F82" i="3"/>
  <c r="F78" i="3"/>
  <c r="F77" i="3"/>
  <c r="F76" i="3"/>
  <c r="F75" i="3"/>
  <c r="B72" i="3"/>
  <c r="F70" i="3"/>
  <c r="F69" i="3"/>
  <c r="F67" i="3"/>
  <c r="F66" i="3"/>
  <c r="F65" i="3"/>
  <c r="F64" i="3"/>
  <c r="F63" i="3"/>
  <c r="F61" i="3"/>
  <c r="F60" i="3"/>
  <c r="B57" i="3"/>
  <c r="F54" i="3"/>
  <c r="F53" i="3"/>
  <c r="F48" i="3"/>
  <c r="F47" i="3"/>
  <c r="F46" i="3"/>
  <c r="F45" i="3"/>
  <c r="F44" i="3"/>
  <c r="B41" i="3"/>
  <c r="D37" i="3"/>
  <c r="F36" i="3"/>
  <c r="F30" i="3"/>
  <c r="B27" i="3"/>
  <c r="F25" i="3"/>
  <c r="F24" i="3"/>
  <c r="F23" i="3"/>
  <c r="F22" i="3"/>
  <c r="F21" i="3"/>
  <c r="F20" i="3"/>
  <c r="F19" i="3"/>
  <c r="F18" i="3"/>
  <c r="F17" i="3"/>
  <c r="F14" i="3"/>
  <c r="F12" i="3"/>
  <c r="F10" i="3"/>
  <c r="F57" i="3" l="1"/>
  <c r="F209" i="3"/>
  <c r="F139" i="3"/>
  <c r="F27" i="3"/>
  <c r="F165" i="3"/>
  <c r="F159" i="3"/>
  <c r="F117" i="3"/>
  <c r="F72" i="3"/>
  <c r="F41" i="3"/>
  <c r="B197" i="1"/>
  <c r="F183" i="3" l="1"/>
  <c r="F213" i="3" s="1"/>
  <c r="F214" i="3" s="1"/>
  <c r="F215" i="3" s="1"/>
  <c r="F192" i="1"/>
  <c r="F19" i="1"/>
  <c r="F199" i="1"/>
  <c r="F198" i="1"/>
  <c r="F190" i="1"/>
  <c r="F191" i="1"/>
  <c r="F193" i="1"/>
  <c r="F194" i="1"/>
  <c r="F195" i="1"/>
  <c r="B196" i="1"/>
  <c r="G183" i="3" l="1"/>
  <c r="G213" i="3" s="1"/>
  <c r="F184" i="3"/>
  <c r="F185" i="3" s="1"/>
  <c r="B201" i="1"/>
  <c r="F189" i="1"/>
  <c r="F188" i="1"/>
  <c r="B186" i="1"/>
  <c r="F155" i="1" l="1"/>
  <c r="B157" i="1"/>
  <c r="F154" i="1"/>
  <c r="F157" i="1" l="1"/>
  <c r="F98" i="1"/>
  <c r="F76" i="1"/>
  <c r="F77" i="1"/>
  <c r="F78" i="1"/>
  <c r="F79" i="1"/>
  <c r="F80" i="1"/>
  <c r="F81" i="1"/>
  <c r="B172" i="1"/>
  <c r="F170" i="1"/>
  <c r="F172" i="1" s="1"/>
  <c r="F165" i="1"/>
  <c r="F167" i="1" s="1"/>
  <c r="B167" i="1"/>
  <c r="B162" i="1"/>
  <c r="F160" i="1"/>
  <c r="F162" i="1" s="1"/>
  <c r="B151" i="1"/>
  <c r="F149" i="1"/>
  <c r="F197" i="1" s="1"/>
  <c r="F148" i="1"/>
  <c r="F147" i="1"/>
  <c r="F141" i="1"/>
  <c r="F142" i="1"/>
  <c r="F143" i="1"/>
  <c r="F144" i="1"/>
  <c r="F145" i="1"/>
  <c r="F146" i="1"/>
  <c r="F140" i="1"/>
  <c r="F139" i="1"/>
  <c r="F136" i="1"/>
  <c r="B136" i="1"/>
  <c r="B131" i="1"/>
  <c r="F129" i="1"/>
  <c r="F128" i="1"/>
  <c r="F126" i="1"/>
  <c r="F124" i="1"/>
  <c r="F63" i="1"/>
  <c r="F62" i="1"/>
  <c r="B109" i="1"/>
  <c r="F105" i="1"/>
  <c r="F106" i="1"/>
  <c r="F107" i="1"/>
  <c r="F104" i="1"/>
  <c r="F103" i="1"/>
  <c r="F97" i="1"/>
  <c r="F96" i="1"/>
  <c r="F95" i="1"/>
  <c r="F94" i="1"/>
  <c r="F93" i="1"/>
  <c r="F88" i="1"/>
  <c r="F87" i="1"/>
  <c r="B65" i="1"/>
  <c r="F123" i="1"/>
  <c r="F121" i="1"/>
  <c r="F120" i="1"/>
  <c r="F117" i="1"/>
  <c r="F112" i="1"/>
  <c r="F68" i="1"/>
  <c r="F60" i="1"/>
  <c r="F57" i="1"/>
  <c r="F55" i="1"/>
  <c r="B52" i="1"/>
  <c r="F49" i="1"/>
  <c r="F48" i="1"/>
  <c r="F47" i="1"/>
  <c r="F46" i="1"/>
  <c r="F45" i="1"/>
  <c r="F44" i="1"/>
  <c r="B41" i="1"/>
  <c r="F36" i="1"/>
  <c r="F30" i="1"/>
  <c r="B27" i="1"/>
  <c r="F20" i="1"/>
  <c r="F21" i="1"/>
  <c r="F182" i="1"/>
  <c r="F183" i="1"/>
  <c r="F186" i="1" s="1"/>
  <c r="F184" i="1"/>
  <c r="F22" i="1"/>
  <c r="F23" i="1"/>
  <c r="F24" i="1"/>
  <c r="F25" i="1"/>
  <c r="F196" i="1" l="1"/>
  <c r="F201" i="1" s="1"/>
  <c r="F151" i="1"/>
  <c r="F14" i="1" l="1"/>
  <c r="F12" i="1"/>
  <c r="F10" i="1"/>
  <c r="F127" i="1" l="1"/>
  <c r="F101" i="1"/>
  <c r="F100" i="1"/>
  <c r="F99" i="1"/>
  <c r="F102" i="1"/>
  <c r="F125" i="1"/>
  <c r="F119" i="1"/>
  <c r="F118" i="1"/>
  <c r="F116" i="1"/>
  <c r="F115" i="1"/>
  <c r="F122" i="1"/>
  <c r="F114" i="1"/>
  <c r="F113" i="1"/>
  <c r="F86" i="1"/>
  <c r="F85" i="1"/>
  <c r="F84" i="1"/>
  <c r="F83" i="1"/>
  <c r="F92" i="1"/>
  <c r="F91" i="1"/>
  <c r="F89" i="1"/>
  <c r="F90" i="1"/>
  <c r="F82" i="1"/>
  <c r="F70" i="1"/>
  <c r="F69" i="1"/>
  <c r="F72" i="1"/>
  <c r="F75" i="1"/>
  <c r="F71" i="1"/>
  <c r="F74" i="1"/>
  <c r="F73" i="1"/>
  <c r="F61" i="1"/>
  <c r="F56" i="1"/>
  <c r="F18" i="1"/>
  <c r="F17" i="1"/>
  <c r="F39" i="1"/>
  <c r="F38" i="1"/>
  <c r="D37" i="1"/>
  <c r="F37" i="1" s="1"/>
  <c r="F35" i="1"/>
  <c r="F34" i="1"/>
  <c r="F33" i="1"/>
  <c r="F32" i="1"/>
  <c r="F31" i="1"/>
  <c r="F59" i="1"/>
  <c r="F58" i="1"/>
  <c r="F50" i="1"/>
  <c r="F52" i="1" s="1"/>
  <c r="F131" i="1" l="1"/>
  <c r="F109" i="1"/>
  <c r="F65" i="1"/>
  <c r="F41" i="1"/>
  <c r="F27" i="1"/>
  <c r="F175" i="1" s="1"/>
  <c r="F205" i="1" s="1"/>
  <c r="G175" i="1" l="1"/>
  <c r="G205" i="1" s="1"/>
  <c r="F176" i="1"/>
  <c r="F177" i="1" s="1"/>
  <c r="F206" i="1" l="1"/>
  <c r="F207" i="1" s="1"/>
</calcChain>
</file>

<file path=xl/sharedStrings.xml><?xml version="1.0" encoding="utf-8"?>
<sst xmlns="http://schemas.openxmlformats.org/spreadsheetml/2006/main" count="695" uniqueCount="236">
  <si>
    <t>Réalisation d’une chaufferie Gaz Collective
Chauffage urbain – Quartier des Fougères
Grand Charmont (25)</t>
  </si>
  <si>
    <t>Poste</t>
  </si>
  <si>
    <t>DESIGNATION</t>
  </si>
  <si>
    <t>Quantité</t>
  </si>
  <si>
    <t>MONTANT UNITAIRE
€ H.T.</t>
  </si>
  <si>
    <t>MONTANT TOTAL
€ H.T.</t>
  </si>
  <si>
    <t>ml</t>
  </si>
  <si>
    <t>Ens.</t>
  </si>
  <si>
    <t>Raccordement du coffret jusqu'en chaufferie, y compris détente</t>
  </si>
  <si>
    <t>Réseau de chaleur</t>
  </si>
  <si>
    <t>Fouilles, tranchées, VRD pour réseaux, enterré d'une profondeur minimum de 80cm</t>
  </si>
  <si>
    <t>Fourreaux aiguillés (2 en DN40 et 1 en DN50)</t>
  </si>
  <si>
    <t>Travaux de rebouchage, signalisation</t>
  </si>
  <si>
    <t>Remise en état (enrobés, pavages, espaces verts, …)</t>
  </si>
  <si>
    <t>Grillage avertisseur - Selon CCTP</t>
  </si>
  <si>
    <t>Canalisation primaire raccordement jusqu'aux attentes en sous-station du CMS - Selon CCTP - Longueur Tuyauterie</t>
  </si>
  <si>
    <t>U</t>
  </si>
  <si>
    <t>Câble pour remontée des informations en chaufferie - Selon CCTP</t>
  </si>
  <si>
    <t>Travaux préparatoires</t>
  </si>
  <si>
    <t>Reprise de l'ensemble des tuyauteries amiantées</t>
  </si>
  <si>
    <t>Evacuation et mise en décharge Chaudières fioul et équipements</t>
  </si>
  <si>
    <t>Production de chaleur</t>
  </si>
  <si>
    <t>Ensemble des raccordements hydrauliques - Selon CCTP</t>
  </si>
  <si>
    <t>Panoplie de remplissage EF - Selon CCTP</t>
  </si>
  <si>
    <t>Divers</t>
  </si>
  <si>
    <t>Divers raccordements électriques</t>
  </si>
  <si>
    <t>Régulateur, sondes, reprise des informations des compteurs d’énergie</t>
  </si>
  <si>
    <t>Ensemble de l’étiquetage (repérage des circuits, sens de circulation des fluides)</t>
  </si>
  <si>
    <t>Remplacement du compteur d’énergie, y compris raccordement à la GTC - Selon CCTP</t>
  </si>
  <si>
    <t>Ensemble de la régulation (sonde, contôleur, automate de régulation, …) y compris raccordements</t>
  </si>
  <si>
    <t>TVA</t>
  </si>
  <si>
    <t xml:space="preserve">Fait à : </t>
  </si>
  <si>
    <t>………………………………………………</t>
  </si>
  <si>
    <t>L'entreprise :
(cachet + signature)</t>
  </si>
  <si>
    <t xml:space="preserve">Le : </t>
  </si>
  <si>
    <t>OBJET:</t>
  </si>
  <si>
    <t>Maitre d'Ouvrage</t>
  </si>
  <si>
    <t>Maitre d'Œuvre</t>
  </si>
  <si>
    <r>
      <t xml:space="preserve">ASSIST SARL – AGENCE FRANCHE COMTÉ
ZAC PIED DES GOUTTES
</t>
    </r>
    <r>
      <rPr>
        <sz val="12"/>
        <rFont val="Calibri"/>
        <family val="2"/>
        <scheme val="minor"/>
      </rPr>
      <t>4 Rue Armand Bloch
25 200 MONTBELIARD
Tél : 03.81.98.68.89
Fax : 03.87.36.04.44
Mail : contact@be-assist.fr</t>
    </r>
  </si>
  <si>
    <t>Décomposition du Prix Global et Forfaitaire</t>
  </si>
  <si>
    <t>Le présent marché est forfaitaire.</t>
  </si>
  <si>
    <t>Les entreprises ont obligation de vérifier les quantités du DPGF dès la remise de l'offre, le prix annoncé dans l'acte d'engagement étant forfaitaire.</t>
  </si>
  <si>
    <t>Toute différence constatée devra être clairement annoncée dès la remise de l'offre.</t>
  </si>
  <si>
    <t>Prescriptions générales</t>
  </si>
  <si>
    <t>PM</t>
  </si>
  <si>
    <t>Voir CCTP</t>
  </si>
  <si>
    <t>Dimensionnement</t>
  </si>
  <si>
    <t>Cahier des Clauses Techniques Particulières</t>
  </si>
  <si>
    <t>Spécifications Techniques</t>
  </si>
  <si>
    <t>4.1</t>
  </si>
  <si>
    <t>Dépose et évacuations</t>
  </si>
  <si>
    <t>Dépose et évacuation des équiments non réutilisés Sous-station CMS - Selon CCTP</t>
  </si>
  <si>
    <t>Analyses acoustiques avant travaux</t>
  </si>
  <si>
    <t>Analyses acoustiques après travaux</t>
  </si>
  <si>
    <t>4.1.1</t>
  </si>
  <si>
    <t>Analyses de la structure du bâtiment</t>
  </si>
  <si>
    <t>4.1.3</t>
  </si>
  <si>
    <t>Percements et calfeutrements</t>
  </si>
  <si>
    <t>Ensemble des percements et calfeutrements - Selon CCTP</t>
  </si>
  <si>
    <t>4.2</t>
  </si>
  <si>
    <t>Création des fouilles pour passage réseaux</t>
  </si>
  <si>
    <t>4.2.1</t>
  </si>
  <si>
    <t>4.2.2</t>
  </si>
  <si>
    <t>Vannes à brides en intérieurs de chaufferies/sous-station</t>
  </si>
  <si>
    <t>4.3</t>
  </si>
  <si>
    <t>4.3.1</t>
  </si>
  <si>
    <t>Fouilles, tranchées, VRD pour réseaux, enterré d'une profondeur minimum de 70cm</t>
  </si>
  <si>
    <t>4.3.2</t>
  </si>
  <si>
    <t>Réseau Gaz</t>
  </si>
  <si>
    <t>4.4</t>
  </si>
  <si>
    <t>Chaufferie</t>
  </si>
  <si>
    <t>4.4.1</t>
  </si>
  <si>
    <t>Alimentation Gaz Chaufferie</t>
  </si>
  <si>
    <t>4.4.2</t>
  </si>
  <si>
    <t>4.4.3</t>
  </si>
  <si>
    <t>Évacuation des fumées</t>
  </si>
  <si>
    <t>4.4.4</t>
  </si>
  <si>
    <t>Réseaux gaz 65 mbar, y compris raccordement au coffret en limite de propriété - Selon CCTP</t>
  </si>
  <si>
    <t>Chaudières Gaz à condensation, y compris accessoires  - Selon CCTP</t>
  </si>
  <si>
    <t>Coffret au niveau de l'accès par l'extérieur de la chaufferie - Selon CCTP</t>
  </si>
  <si>
    <t>Conduit de cheminée - Selon CCTP</t>
  </si>
  <si>
    <t>Vases d’expansions - Selon CCTP</t>
  </si>
  <si>
    <t>Compteur d’énergie avec accessoires - Selon CCTP</t>
  </si>
  <si>
    <t>Pompe de circulation avec mesure manométrique de pression, vannes d’isolement et compteur d’énergie électrique - Selon CCTP</t>
  </si>
  <si>
    <t>Vanne deux voies motorisée, pour fonctionnement des chaudières en cas de secours ou d’appoint</t>
  </si>
  <si>
    <t>Clapets anti-retour - Selon CCTP</t>
  </si>
  <si>
    <t>Séparateur d’air – pot de décantation - Selon CCTP</t>
  </si>
  <si>
    <t>Vanne d’équilibrage - Selon CCTP</t>
  </si>
  <si>
    <t>Vanne d’isolement - Selon CCTP</t>
  </si>
  <si>
    <t>Filtre à boue magnétique - Selon CCTP</t>
  </si>
  <si>
    <t>Bouteille de découplage - Selon CCTP</t>
  </si>
  <si>
    <t>Pompe de circulation Réseau primaire, avec mesure manométrique de pression, vannes d’isolement et compteur d’énergie électrique - Selon CCTP</t>
  </si>
  <si>
    <t>Vanne de régulation Circuit Groupe Scolaire - Selon CCTP</t>
  </si>
  <si>
    <t>Compteur d’énergie avec accessoires Circuit Groupe Scolaire - Selon CCTP</t>
  </si>
  <si>
    <t>Manomètres en amont et en aval de l’échangeur avec vannes d’isolement - Selon CCTP</t>
  </si>
  <si>
    <t>Thermomètres, de type plongeur, plage de température 0-120°C - Selon CCTP</t>
  </si>
  <si>
    <t>Divers raccordements électriques, y compris mise à jour des schémas électriques</t>
  </si>
  <si>
    <t>Calorifugeage de l’ensemble des tuyauteries - Selon CCTP</t>
  </si>
  <si>
    <t>4.5</t>
  </si>
  <si>
    <t>Réseaux secondaires</t>
  </si>
  <si>
    <t>Compteur d’énergie avec accessoires Circuit "Logements" - Selon CCTP</t>
  </si>
  <si>
    <t>4.5.1</t>
  </si>
  <si>
    <t>4.5.2</t>
  </si>
  <si>
    <t>Travaux de raccordement du nouveau réseau de chaleur jusqu’aux brides en amont de l’échangeur actuellement en place, y compris reprise du calorifuge du réseau primaire - Selon CCTP</t>
  </si>
  <si>
    <t>Réseaux primaires</t>
  </si>
  <si>
    <t>Réseaux primaires « Chaudière »</t>
  </si>
  <si>
    <t>Réseaux primaires « Sous-station Groupe Scolaire »</t>
  </si>
  <si>
    <t>Réseaux primaires « Sous-station Centre Médicosocial »</t>
  </si>
  <si>
    <t>4.5.3</t>
  </si>
  <si>
    <t>Ensemble des raccordements hydrauliques en chaufferie - Selon CCTP</t>
  </si>
  <si>
    <t>4.6</t>
  </si>
  <si>
    <t>Schéma de principe en chaufferie</t>
  </si>
  <si>
    <t>4.6.1</t>
  </si>
  <si>
    <t>4.6.2</t>
  </si>
  <si>
    <t>Groupe Scolaire Curie en chaufferie</t>
  </si>
  <si>
    <t>Pompe de circulation avec mesure manométrique de pression, vannes d’isolement et compteur d’énergie électrique Circuit "Logements" - Selon CCTP</t>
  </si>
  <si>
    <t>4.6.3</t>
  </si>
  <si>
    <t>Emission</t>
  </si>
  <si>
    <t>Robinets thermostatiques sur l'ensemble des radiateurs du groupe scolaire - Selon CCTP</t>
  </si>
  <si>
    <t>4.6.4</t>
  </si>
  <si>
    <t>Centre Médicosocial</t>
  </si>
  <si>
    <t>4.7</t>
  </si>
  <si>
    <t>Régulation des installations</t>
  </si>
  <si>
    <t>Compris dans les prix ci-dessus "Régulateur, sondes, reprise des informations des compteurs d’énergie"</t>
  </si>
  <si>
    <t>4.8</t>
  </si>
  <si>
    <t>Travaux de mise en conformité</t>
  </si>
  <si>
    <t>4.8.1</t>
  </si>
  <si>
    <t>Porte coupe-feu</t>
  </si>
  <si>
    <t>Porte coupe-feu - Selon CCTP</t>
  </si>
  <si>
    <t>Comportement au feu</t>
  </si>
  <si>
    <t>4.8.2</t>
  </si>
  <si>
    <t>Nettoyage des grilles et des conduits de ventilations hautes et basses</t>
  </si>
  <si>
    <t>Mise en conformité des murs latéraux et des planchers bas/hauts - Selon CCTP</t>
  </si>
  <si>
    <t>4.8.3</t>
  </si>
  <si>
    <t>Ventilations hautes et basses</t>
  </si>
  <si>
    <t>Lutte contre l’incendie</t>
  </si>
  <si>
    <t>4.8.4</t>
  </si>
  <si>
    <t>Gaine pompier - Selon CCTP</t>
  </si>
  <si>
    <t>Extincteur - Selon CCTP</t>
  </si>
  <si>
    <t xml:space="preserve">Eclairage – bloc autonome d’éclairage de sécurité </t>
  </si>
  <si>
    <t>4.8.5</t>
  </si>
  <si>
    <t>BAES, y compris raccordement électrique - Selon CCTP</t>
  </si>
  <si>
    <t>Sous-total</t>
  </si>
  <si>
    <t>4.9</t>
  </si>
  <si>
    <t>Essais, réglages et mises en service</t>
  </si>
  <si>
    <t>Ensemble des essais, réglages et mise en service (hydraulique, électrique, gaz, …)</t>
  </si>
  <si>
    <t>4.10</t>
  </si>
  <si>
    <t>Documents techniques, schémas, plans &amp; DOE</t>
  </si>
  <si>
    <t>Documents D.O.E. schémas hydraulique &amp; électrique, classeur nomenclatures matériels, … - Selon CCTP</t>
  </si>
  <si>
    <t>4.11</t>
  </si>
  <si>
    <t>Formation au personnel technique et exploitant - Selon CCTP</t>
  </si>
  <si>
    <t>Formation</t>
  </si>
  <si>
    <t>Vanne de régulation - Selon CCTP</t>
  </si>
  <si>
    <t>Vanne d'isolement - Selon CCTP</t>
  </si>
  <si>
    <t>5.1</t>
  </si>
  <si>
    <t>Option</t>
  </si>
  <si>
    <t>Remplissage des circuits</t>
  </si>
  <si>
    <t>Remplissage des circuits et traitements d'eau conforme aux recommandations - Selon CCTP</t>
  </si>
  <si>
    <t>Analyse d'eau à la mise en service - Selon CCTP</t>
  </si>
  <si>
    <t>4.12</t>
  </si>
  <si>
    <t>Dépose et évacuation des équiments non réutilisés Sous-station Daniel Jeanney - Selon CCTP</t>
  </si>
  <si>
    <t>Pompe de circulation avec mesure manométrique de pression, vannes d’isolement et compteur d’énergie électrique Circuit "Daniel Jeanney" - Selon CCTP</t>
  </si>
  <si>
    <t>Ensemble vanne 3 voies et servomoteur et sondes, y compris raccordement hydraulique - Départ Circuit Daniel JEANNEY - Selon CCTP</t>
  </si>
  <si>
    <t>Reprise réseaux sous-station Daniel JEANNEY</t>
  </si>
  <si>
    <t>Ecole Daniel Jeanney (vide sanitaire)</t>
  </si>
  <si>
    <t>Option 1 : Analyses acoustiques</t>
  </si>
  <si>
    <t>Option 2 : Accès à la chaufferie depuis l’extérieur</t>
  </si>
  <si>
    <t>5.2</t>
  </si>
  <si>
    <t>Fouille et déblaiement de la terre et du macadam au droit de la façade pour création accès - Selon CCTP</t>
  </si>
  <si>
    <t>Ouverture dans la façade comprenant renfort linteau</t>
  </si>
  <si>
    <t>Fermeture après travaux</t>
  </si>
  <si>
    <t>Création d’un accès sécurisé (escalier, main-courante, …)</t>
  </si>
  <si>
    <t>Rebouchages de la fouille, y compris murs de soutènement, réfection des trottoirs, zones herbeuses ou macadam</t>
  </si>
  <si>
    <t>Travaux de finition pour remise en état (enrobés, pavages, espaces verts, …)</t>
  </si>
  <si>
    <t>Fermeture de l’accès actuelle de la chaufferie depuis l’escalier intérieur</t>
  </si>
  <si>
    <t xml:space="preserve">Création d’un siphon de sol et raccordement au siphon de sol de la chaufferie </t>
  </si>
  <si>
    <t>Evacuation et mise en décharge Cuve FOD 30 000 L - Selon CCTP</t>
  </si>
  <si>
    <t>5.1.1</t>
  </si>
  <si>
    <t>5.1.2</t>
  </si>
  <si>
    <t>5.1.3</t>
  </si>
  <si>
    <t>4.1.2</t>
  </si>
  <si>
    <t>5.2.1</t>
  </si>
  <si>
    <t>5.2.2</t>
  </si>
  <si>
    <t>Sans objet</t>
  </si>
  <si>
    <t>5.3</t>
  </si>
  <si>
    <t>5.3.1</t>
  </si>
  <si>
    <t>5.4</t>
  </si>
  <si>
    <t>5.4.1</t>
  </si>
  <si>
    <t>5.3.2</t>
  </si>
  <si>
    <t>5.4.2</t>
  </si>
  <si>
    <t>5.4.3</t>
  </si>
  <si>
    <t>Conduit de cheminée (Groupe Scolaire) - Selon CCTP</t>
  </si>
  <si>
    <t>Conduit de cheminée (CMS) - Selon CCTP</t>
  </si>
  <si>
    <t>5.4.4</t>
  </si>
  <si>
    <t>Chaudières Gaz à condensation, y compris accessoires (Groupe Scolaire) - Selon CCTP</t>
  </si>
  <si>
    <t>Chaudières Gaz à condensation, y compris accessoires (CMS) - Selon CCTP</t>
  </si>
  <si>
    <t>5.5</t>
  </si>
  <si>
    <t>5.5.1</t>
  </si>
  <si>
    <t>5.5.2</t>
  </si>
  <si>
    <t>5.5.3</t>
  </si>
  <si>
    <t>Sans Objet</t>
  </si>
  <si>
    <t>Travaux de raccordement de la nouvelle chaudière, y compris reprise du calorifuge du réseau primaire - Selon CCTP</t>
  </si>
  <si>
    <t>Pompe de circulation - Selon CCTP</t>
  </si>
  <si>
    <t>5.6</t>
  </si>
  <si>
    <t>5.6.1</t>
  </si>
  <si>
    <t>5.6.2</t>
  </si>
  <si>
    <t>5.6.3</t>
  </si>
  <si>
    <t>5.6.4</t>
  </si>
  <si>
    <t>5.7</t>
  </si>
  <si>
    <t>5.8</t>
  </si>
  <si>
    <t>5.8.1</t>
  </si>
  <si>
    <t>5.8.2</t>
  </si>
  <si>
    <t>5.8.3</t>
  </si>
  <si>
    <t>5.8.4</t>
  </si>
  <si>
    <t>5.8.5</t>
  </si>
  <si>
    <t>5.9</t>
  </si>
  <si>
    <t>5.10</t>
  </si>
  <si>
    <t>5.11</t>
  </si>
  <si>
    <t>6.1</t>
  </si>
  <si>
    <t>6.2</t>
  </si>
  <si>
    <t>Réseaux gaz, y compris raccordement au coffret en limite de propriété - Selon CCTP</t>
  </si>
  <si>
    <t>Chaufferies</t>
  </si>
  <si>
    <t>5.12</t>
  </si>
  <si>
    <t>Marché de base</t>
  </si>
  <si>
    <t>Variante obligatoire</t>
  </si>
  <si>
    <r>
      <t xml:space="preserve">Ville de GRAND CHARMONT
</t>
    </r>
    <r>
      <rPr>
        <sz val="12"/>
        <rFont val="Calibri"/>
        <family val="2"/>
        <scheme val="minor"/>
      </rPr>
      <t>21, rue Pierre Curie
25 200 GRAND CHARMONT
Tél : 03.81.32.02.47
Fax : 03.81.32.23.34</t>
    </r>
  </si>
  <si>
    <t>Compris</t>
  </si>
  <si>
    <t>Montant total HT - Marché de Base</t>
  </si>
  <si>
    <t>Montant total TTC - Marché de Base</t>
  </si>
  <si>
    <t>Montant total HT - Marché de Base + OPTIONS</t>
  </si>
  <si>
    <t>Montant total TTC - Marché de Base + OPTIONS</t>
  </si>
  <si>
    <t>Options</t>
  </si>
  <si>
    <t>Montant total HT - Variante obligatoire + OPTIONS</t>
  </si>
  <si>
    <t>Montant total TTC - Variante obligatoire + OPTIONS</t>
  </si>
  <si>
    <t>Montant total TTC - Variante obligatoire</t>
  </si>
  <si>
    <t>Montant total HT - Variante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</si>
</sst>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17.&quot;0"/>
    <numFmt numFmtId="165" formatCode="0#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1"/>
      <name val="Arial Narrow"/>
      <family val="2"/>
    </font>
    <font>
      <b/>
      <sz val="14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4"/>
      <color indexed="8"/>
      <name val="Calibri"/>
      <family val="2"/>
      <scheme val="minor"/>
    </font>
    <font>
      <b/>
      <i/>
      <u/>
      <sz val="12"/>
      <color indexed="8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0"/>
      <name val="MS Sans Serif"/>
    </font>
    <font>
      <b/>
      <sz val="24"/>
      <name val="Calibri"/>
      <family val="2"/>
      <scheme val="minor"/>
    </font>
    <font>
      <sz val="10"/>
      <name val="Times New Roman"/>
      <family val="1"/>
    </font>
    <font>
      <b/>
      <i/>
      <sz val="22"/>
      <name val="Calibri"/>
      <family val="2"/>
      <scheme val="minor"/>
    </font>
    <font>
      <b/>
      <i/>
      <sz val="16"/>
      <name val="Calibri"/>
      <family val="2"/>
      <scheme val="minor"/>
    </font>
    <font>
      <sz val="12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22"/>
      <color rgb="FFFF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darkGray">
        <bgColor auto="1"/>
      </patternFill>
    </fill>
  </fills>
  <borders count="1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8" fillId="0" borderId="0" applyAlignment="0"/>
  </cellStyleXfs>
  <cellXfs count="212">
    <xf numFmtId="0" fontId="0" fillId="0" borderId="0" xfId="0"/>
    <xf numFmtId="4" fontId="12" fillId="4" borderId="3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3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3" applyFont="1" applyAlignment="1">
      <alignment wrapText="1"/>
    </xf>
    <xf numFmtId="0" fontId="15" fillId="0" borderId="14" xfId="3" applyFont="1" applyBorder="1" applyAlignment="1">
      <alignment horizontal="center" vertical="center"/>
    </xf>
    <xf numFmtId="0" fontId="19" fillId="0" borderId="0" xfId="3" applyFont="1" applyBorder="1" applyAlignment="1">
      <alignment horizontal="center" vertical="center" wrapText="1"/>
    </xf>
    <xf numFmtId="0" fontId="19" fillId="0" borderId="66" xfId="3" applyFont="1" applyBorder="1" applyAlignment="1">
      <alignment horizontal="center" vertical="center" wrapText="1"/>
    </xf>
    <xf numFmtId="0" fontId="19" fillId="0" borderId="56" xfId="3" applyFont="1" applyBorder="1" applyAlignment="1">
      <alignment horizontal="center" vertical="center" wrapText="1"/>
    </xf>
    <xf numFmtId="0" fontId="23" fillId="0" borderId="0" xfId="3" applyFont="1" applyAlignment="1">
      <alignment wrapText="1"/>
    </xf>
    <xf numFmtId="0" fontId="15" fillId="0" borderId="14" xfId="3" applyFont="1" applyBorder="1" applyAlignment="1">
      <alignment vertical="center"/>
    </xf>
    <xf numFmtId="0" fontId="15" fillId="0" borderId="0" xfId="3" applyFont="1" applyBorder="1" applyAlignment="1">
      <alignment horizontal="left" vertical="center"/>
    </xf>
    <xf numFmtId="0" fontId="15" fillId="0" borderId="56" xfId="3" applyFont="1" applyBorder="1" applyAlignment="1">
      <alignment horizontal="left" vertical="center"/>
    </xf>
    <xf numFmtId="0" fontId="25" fillId="0" borderId="0" xfId="3" applyFont="1" applyAlignment="1">
      <alignment vertical="center" wrapText="1"/>
    </xf>
    <xf numFmtId="4" fontId="25" fillId="0" borderId="0" xfId="3" applyNumberFormat="1" applyFont="1" applyAlignment="1">
      <alignment vertical="center" wrapText="1"/>
    </xf>
    <xf numFmtId="4" fontId="8" fillId="0" borderId="78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8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89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95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04" xfId="0" applyNumberFormat="1" applyFont="1" applyFill="1" applyBorder="1" applyAlignment="1" applyProtection="1">
      <alignment horizontal="center" vertical="center" wrapText="1"/>
      <protection locked="0"/>
    </xf>
    <xf numFmtId="4" fontId="12" fillId="4" borderId="11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5" fillId="0" borderId="0" xfId="2" applyNumberFormat="1" applyFont="1" applyBorder="1" applyAlignment="1" applyProtection="1">
      <alignment horizontal="left" vertical="center"/>
    </xf>
    <xf numFmtId="164" fontId="5" fillId="0" borderId="6" xfId="2" applyNumberFormat="1" applyFont="1" applyBorder="1" applyAlignment="1" applyProtection="1">
      <alignment horizontal="left" vertical="center"/>
    </xf>
    <xf numFmtId="0" fontId="9" fillId="3" borderId="23" xfId="0" applyFont="1" applyFill="1" applyBorder="1" applyAlignment="1" applyProtection="1">
      <alignment vertical="center" wrapText="1"/>
    </xf>
    <xf numFmtId="0" fontId="9" fillId="3" borderId="24" xfId="0" applyFont="1" applyFill="1" applyBorder="1" applyAlignment="1" applyProtection="1">
      <alignment vertical="center" wrapText="1"/>
    </xf>
    <xf numFmtId="0" fontId="9" fillId="3" borderId="27" xfId="0" applyFont="1" applyFill="1" applyBorder="1" applyAlignment="1" applyProtection="1">
      <alignment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3" fontId="8" fillId="4" borderId="31" xfId="0" applyNumberFormat="1" applyFont="1" applyFill="1" applyBorder="1" applyAlignment="1" applyProtection="1">
      <alignment horizontal="center" vertical="center" wrapText="1"/>
    </xf>
    <xf numFmtId="4" fontId="12" fillId="4" borderId="32" xfId="0" applyNumberFormat="1" applyFont="1" applyFill="1" applyBorder="1" applyAlignment="1" applyProtection="1">
      <alignment horizontal="center" vertical="center" wrapText="1"/>
    </xf>
    <xf numFmtId="4" fontId="12" fillId="4" borderId="33" xfId="0" applyNumberFormat="1" applyFont="1" applyFill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right" vertical="center" wrapText="1"/>
    </xf>
    <xf numFmtId="0" fontId="27" fillId="0" borderId="29" xfId="0" applyFont="1" applyFill="1" applyBorder="1" applyAlignment="1" applyProtection="1">
      <alignment horizontal="left" vertical="center" wrapText="1"/>
    </xf>
    <xf numFmtId="4" fontId="12" fillId="0" borderId="32" xfId="0" applyNumberFormat="1" applyFont="1" applyFill="1" applyBorder="1" applyAlignment="1" applyProtection="1">
      <alignment horizontal="center" vertical="center" wrapText="1"/>
    </xf>
    <xf numFmtId="4" fontId="12" fillId="0" borderId="34" xfId="0" applyNumberFormat="1" applyFont="1" applyFill="1" applyBorder="1" applyAlignment="1" applyProtection="1">
      <alignment horizontal="center" vertical="center" wrapText="1"/>
    </xf>
    <xf numFmtId="0" fontId="26" fillId="0" borderId="29" xfId="0" applyFont="1" applyFill="1" applyBorder="1" applyAlignment="1" applyProtection="1">
      <alignment horizontal="left" vertical="center" wrapText="1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0" fontId="27" fillId="0" borderId="35" xfId="0" applyFont="1" applyFill="1" applyBorder="1" applyAlignment="1" applyProtection="1">
      <alignment horizontal="left" vertical="center" wrapText="1"/>
    </xf>
    <xf numFmtId="0" fontId="13" fillId="0" borderId="85" xfId="0" applyFont="1" applyBorder="1" applyAlignment="1" applyProtection="1">
      <alignment horizontal="right" vertical="center" wrapText="1"/>
    </xf>
    <xf numFmtId="0" fontId="27" fillId="0" borderId="86" xfId="0" applyFont="1" applyFill="1" applyBorder="1" applyAlignment="1" applyProtection="1">
      <alignment horizontal="left" vertical="center" wrapText="1"/>
    </xf>
    <xf numFmtId="0" fontId="8" fillId="0" borderId="87" xfId="0" applyFont="1" applyBorder="1" applyAlignment="1" applyProtection="1">
      <alignment horizontal="center" vertical="center" wrapText="1"/>
    </xf>
    <xf numFmtId="4" fontId="12" fillId="0" borderId="90" xfId="0" applyNumberFormat="1" applyFont="1" applyFill="1" applyBorder="1" applyAlignment="1" applyProtection="1">
      <alignment horizontal="center" vertical="center" wrapText="1"/>
    </xf>
    <xf numFmtId="0" fontId="13" fillId="0" borderId="73" xfId="0" applyFont="1" applyBorder="1" applyAlignment="1" applyProtection="1">
      <alignment horizontal="right" vertical="center" wrapText="1"/>
    </xf>
    <xf numFmtId="0" fontId="27" fillId="0" borderId="80" xfId="0" applyFont="1" applyFill="1" applyBorder="1" applyAlignment="1" applyProtection="1">
      <alignment horizontal="left" vertical="center" wrapText="1"/>
    </xf>
    <xf numFmtId="0" fontId="8" fillId="0" borderId="81" xfId="0" applyFont="1" applyBorder="1" applyAlignment="1" applyProtection="1">
      <alignment horizontal="center" vertical="center" wrapText="1"/>
    </xf>
    <xf numFmtId="4" fontId="12" fillId="0" borderId="83" xfId="0" applyNumberFormat="1" applyFont="1" applyFill="1" applyBorder="1" applyAlignment="1" applyProtection="1">
      <alignment horizontal="center" vertical="center" wrapText="1"/>
    </xf>
    <xf numFmtId="4" fontId="12" fillId="0" borderId="84" xfId="0" applyNumberFormat="1" applyFont="1" applyFill="1" applyBorder="1" applyAlignment="1" applyProtection="1">
      <alignment horizontal="center" vertical="center" wrapText="1"/>
    </xf>
    <xf numFmtId="0" fontId="2" fillId="5" borderId="74" xfId="0" applyFont="1" applyFill="1" applyBorder="1" applyAlignment="1" applyProtection="1">
      <alignment horizontal="right" vertical="center" wrapText="1"/>
    </xf>
    <xf numFmtId="0" fontId="26" fillId="0" borderId="75" xfId="0" applyFont="1" applyFill="1" applyBorder="1" applyAlignment="1" applyProtection="1">
      <alignment horizontal="left" vertical="center" wrapText="1"/>
    </xf>
    <xf numFmtId="0" fontId="8" fillId="0" borderId="76" xfId="0" applyFont="1" applyBorder="1" applyAlignment="1" applyProtection="1">
      <alignment horizontal="center" vertical="center" wrapText="1"/>
    </xf>
    <xf numFmtId="3" fontId="8" fillId="0" borderId="77" xfId="0" applyNumberFormat="1" applyFont="1" applyBorder="1" applyAlignment="1" applyProtection="1">
      <alignment horizontal="center" vertical="center" wrapText="1"/>
    </xf>
    <xf numFmtId="4" fontId="8" fillId="0" borderId="79" xfId="0" applyNumberFormat="1" applyFont="1" applyFill="1" applyBorder="1" applyAlignment="1" applyProtection="1">
      <alignment horizontal="center" vertical="center" wrapText="1"/>
    </xf>
    <xf numFmtId="0" fontId="13" fillId="0" borderId="91" xfId="0" applyFont="1" applyBorder="1" applyAlignment="1" applyProtection="1">
      <alignment horizontal="right" vertical="center" wrapText="1"/>
    </xf>
    <xf numFmtId="0" fontId="26" fillId="0" borderId="92" xfId="0" applyFont="1" applyFill="1" applyBorder="1" applyAlignment="1" applyProtection="1">
      <alignment horizontal="left" vertical="center" wrapText="1"/>
    </xf>
    <xf numFmtId="0" fontId="8" fillId="0" borderId="93" xfId="0" applyFont="1" applyBorder="1" applyAlignment="1" applyProtection="1">
      <alignment horizontal="center" vertical="center" wrapText="1"/>
    </xf>
    <xf numFmtId="4" fontId="8" fillId="0" borderId="95" xfId="0" applyNumberFormat="1" applyFont="1" applyFill="1" applyBorder="1" applyAlignment="1" applyProtection="1">
      <alignment horizontal="center" vertical="center" wrapText="1"/>
    </xf>
    <xf numFmtId="4" fontId="8" fillId="0" borderId="96" xfId="0" applyNumberFormat="1" applyFont="1" applyFill="1" applyBorder="1" applyAlignment="1" applyProtection="1">
      <alignment horizontal="center" vertical="center" wrapText="1"/>
    </xf>
    <xf numFmtId="4" fontId="12" fillId="0" borderId="33" xfId="0" applyNumberFormat="1" applyFont="1" applyFill="1" applyBorder="1" applyAlignment="1" applyProtection="1">
      <alignment horizontal="center" vertical="center" wrapText="1"/>
    </xf>
    <xf numFmtId="0" fontId="27" fillId="0" borderId="58" xfId="0" applyFont="1" applyFill="1" applyBorder="1" applyAlignment="1" applyProtection="1">
      <alignment horizontal="left" vertical="center" wrapText="1"/>
    </xf>
    <xf numFmtId="0" fontId="8" fillId="0" borderId="97" xfId="0" applyFont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8" fillId="0" borderId="40" xfId="0" applyFont="1" applyBorder="1" applyAlignment="1" applyProtection="1">
      <alignment horizontal="center" vertical="center" wrapText="1"/>
    </xf>
    <xf numFmtId="4" fontId="12" fillId="0" borderId="117" xfId="0" applyNumberFormat="1" applyFont="1" applyFill="1" applyBorder="1" applyAlignment="1" applyProtection="1">
      <alignment horizontal="center" vertical="center" wrapText="1"/>
    </xf>
    <xf numFmtId="0" fontId="13" fillId="0" borderId="118" xfId="0" applyFont="1" applyBorder="1" applyAlignment="1" applyProtection="1">
      <alignment horizontal="right" vertical="center" wrapText="1"/>
    </xf>
    <xf numFmtId="0" fontId="27" fillId="0" borderId="119" xfId="0" applyFont="1" applyFill="1" applyBorder="1" applyAlignment="1" applyProtection="1">
      <alignment horizontal="left" vertical="center" wrapText="1"/>
    </xf>
    <xf numFmtId="0" fontId="8" fillId="0" borderId="120" xfId="0" applyFont="1" applyBorder="1" applyAlignment="1" applyProtection="1">
      <alignment horizontal="center" vertical="center" wrapText="1"/>
    </xf>
    <xf numFmtId="4" fontId="12" fillId="0" borderId="107" xfId="0" applyNumberFormat="1" applyFont="1" applyFill="1" applyBorder="1" applyAlignment="1" applyProtection="1">
      <alignment horizontal="center" vertical="center" wrapText="1"/>
    </xf>
    <xf numFmtId="4" fontId="12" fillId="0" borderId="110" xfId="0" applyNumberFormat="1" applyFont="1" applyFill="1" applyBorder="1" applyAlignment="1" applyProtection="1">
      <alignment horizontal="center" vertical="center" wrapText="1"/>
    </xf>
    <xf numFmtId="0" fontId="13" fillId="0" borderId="100" xfId="0" applyFont="1" applyBorder="1" applyAlignment="1" applyProtection="1">
      <alignment horizontal="right" vertical="center" wrapText="1"/>
    </xf>
    <xf numFmtId="0" fontId="26" fillId="0" borderId="101" xfId="0" applyFont="1" applyFill="1" applyBorder="1" applyAlignment="1" applyProtection="1">
      <alignment horizontal="left" vertical="center" wrapText="1"/>
    </xf>
    <xf numFmtId="0" fontId="8" fillId="0" borderId="102" xfId="0" applyFont="1" applyBorder="1" applyAlignment="1" applyProtection="1">
      <alignment horizontal="center" vertical="center" wrapText="1"/>
    </xf>
    <xf numFmtId="3" fontId="8" fillId="0" borderId="103" xfId="0" applyNumberFormat="1" applyFont="1" applyBorder="1" applyAlignment="1" applyProtection="1">
      <alignment horizontal="center" vertical="center" wrapText="1"/>
    </xf>
    <xf numFmtId="4" fontId="8" fillId="0" borderId="104" xfId="0" applyNumberFormat="1" applyFont="1" applyFill="1" applyBorder="1" applyAlignment="1" applyProtection="1">
      <alignment horizontal="center" vertical="center" wrapText="1"/>
    </xf>
    <xf numFmtId="4" fontId="8" fillId="0" borderId="105" xfId="0" applyNumberFormat="1" applyFont="1" applyFill="1" applyBorder="1" applyAlignment="1" applyProtection="1">
      <alignment horizontal="center" vertical="center" wrapText="1"/>
    </xf>
    <xf numFmtId="0" fontId="11" fillId="4" borderId="111" xfId="0" applyFont="1" applyFill="1" applyBorder="1" applyAlignment="1" applyProtection="1">
      <alignment horizontal="center" vertical="center" wrapText="1"/>
    </xf>
    <xf numFmtId="0" fontId="11" fillId="4" borderId="112" xfId="0" applyFont="1" applyFill="1" applyBorder="1" applyAlignment="1" applyProtection="1">
      <alignment horizontal="left" vertical="center" wrapText="1"/>
    </xf>
    <xf numFmtId="0" fontId="8" fillId="4" borderId="113" xfId="0" applyFont="1" applyFill="1" applyBorder="1" applyAlignment="1" applyProtection="1">
      <alignment horizontal="center" vertical="center" wrapText="1"/>
    </xf>
    <xf numFmtId="4" fontId="12" fillId="4" borderId="116" xfId="0" applyNumberFormat="1" applyFont="1" applyFill="1" applyBorder="1" applyAlignment="1" applyProtection="1">
      <alignment horizontal="center" vertical="center" wrapText="1"/>
    </xf>
    <xf numFmtId="165" fontId="16" fillId="0" borderId="106" xfId="0" applyNumberFormat="1" applyFont="1" applyBorder="1" applyAlignment="1" applyProtection="1">
      <alignment horizontal="center" vertical="center" wrapText="1"/>
    </xf>
    <xf numFmtId="0" fontId="8" fillId="0" borderId="107" xfId="0" applyFont="1" applyFill="1" applyBorder="1" applyAlignment="1" applyProtection="1">
      <alignment horizontal="left" vertical="center" wrapText="1"/>
    </xf>
    <xf numFmtId="0" fontId="12" fillId="0" borderId="108" xfId="0" applyFont="1" applyFill="1" applyBorder="1" applyAlignment="1" applyProtection="1">
      <alignment horizontal="center" vertical="center" wrapText="1"/>
    </xf>
    <xf numFmtId="3" fontId="12" fillId="0" borderId="109" xfId="0" applyNumberFormat="1" applyFont="1" applyFill="1" applyBorder="1" applyAlignment="1" applyProtection="1">
      <alignment horizontal="center" vertical="center" wrapText="1"/>
    </xf>
    <xf numFmtId="4" fontId="8" fillId="0" borderId="110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3" fontId="12" fillId="0" borderId="43" xfId="0" applyNumberFormat="1" applyFont="1" applyFill="1" applyBorder="1" applyAlignment="1" applyProtection="1">
      <alignment horizontal="center" vertical="center" wrapText="1"/>
    </xf>
    <xf numFmtId="4" fontId="8" fillId="0" borderId="33" xfId="0" applyNumberFormat="1" applyFont="1" applyFill="1" applyBorder="1" applyAlignment="1" applyProtection="1">
      <alignment horizontal="center" vertical="center" wrapText="1"/>
    </xf>
    <xf numFmtId="4" fontId="29" fillId="0" borderId="0" xfId="0" applyNumberFormat="1" applyFont="1" applyAlignment="1" applyProtection="1">
      <alignment vertical="center"/>
    </xf>
    <xf numFmtId="0" fontId="17" fillId="0" borderId="28" xfId="0" applyFont="1" applyBorder="1" applyAlignment="1" applyProtection="1">
      <alignment horizontal="center" vertical="center" wrapText="1"/>
    </xf>
    <xf numFmtId="0" fontId="15" fillId="0" borderId="38" xfId="0" applyFont="1" applyFill="1" applyBorder="1" applyAlignment="1" applyProtection="1">
      <alignment horizontal="left" vertical="center" wrapText="1"/>
    </xf>
    <xf numFmtId="10" fontId="12" fillId="0" borderId="44" xfId="0" applyNumberFormat="1" applyFont="1" applyFill="1" applyBorder="1" applyAlignment="1" applyProtection="1">
      <alignment horizontal="center" vertical="center" wrapText="1"/>
    </xf>
    <xf numFmtId="3" fontId="12" fillId="0" borderId="45" xfId="0" applyNumberFormat="1" applyFont="1" applyFill="1" applyBorder="1" applyAlignment="1" applyProtection="1">
      <alignment horizontal="center" vertical="center" wrapText="1"/>
    </xf>
    <xf numFmtId="9" fontId="15" fillId="0" borderId="38" xfId="1" applyFont="1" applyFill="1" applyBorder="1" applyAlignment="1" applyProtection="1">
      <alignment horizontal="center" vertical="center" wrapText="1"/>
    </xf>
    <xf numFmtId="4" fontId="8" fillId="0" borderId="34" xfId="0" applyNumberFormat="1" applyFont="1" applyFill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horizontal="center" vertical="center" wrapText="1"/>
    </xf>
    <xf numFmtId="0" fontId="8" fillId="0" borderId="47" xfId="0" applyFont="1" applyFill="1" applyBorder="1" applyAlignment="1" applyProtection="1">
      <alignment horizontal="left" vertical="center" wrapText="1"/>
    </xf>
    <xf numFmtId="0" fontId="12" fillId="0" borderId="48" xfId="0" applyFont="1" applyFill="1" applyBorder="1" applyAlignment="1" applyProtection="1">
      <alignment horizontal="center" vertical="center" wrapText="1"/>
    </xf>
    <xf numFmtId="3" fontId="12" fillId="0" borderId="49" xfId="0" applyNumberFormat="1" applyFont="1" applyFill="1" applyBorder="1" applyAlignment="1" applyProtection="1">
      <alignment horizontal="center" vertical="center" wrapText="1"/>
    </xf>
    <xf numFmtId="4" fontId="12" fillId="0" borderId="47" xfId="0" applyNumberFormat="1" applyFont="1" applyFill="1" applyBorder="1" applyAlignment="1" applyProtection="1">
      <alignment horizontal="center" vertical="center" wrapText="1"/>
    </xf>
    <xf numFmtId="4" fontId="8" fillId="0" borderId="50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left" vertical="center" wrapText="1"/>
    </xf>
    <xf numFmtId="0" fontId="12" fillId="0" borderId="51" xfId="0" applyFont="1" applyFill="1" applyBorder="1" applyAlignment="1" applyProtection="1">
      <alignment horizontal="center" vertical="center" wrapText="1"/>
    </xf>
    <xf numFmtId="3" fontId="12" fillId="0" borderId="52" xfId="0" applyNumberFormat="1" applyFont="1" applyFill="1" applyBorder="1" applyAlignment="1" applyProtection="1">
      <alignment horizontal="center" vertical="center" wrapText="1"/>
    </xf>
    <xf numFmtId="4" fontId="12" fillId="0" borderId="39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9" fillId="3" borderId="24" xfId="0" applyFont="1" applyFill="1" applyBorder="1" applyAlignment="1" applyProtection="1">
      <alignment vertical="center" wrapText="1"/>
      <protection locked="0"/>
    </xf>
    <xf numFmtId="3" fontId="8" fillId="0" borderId="31" xfId="0" applyNumberFormat="1" applyFont="1" applyBorder="1" applyAlignment="1" applyProtection="1">
      <alignment horizontal="center" vertical="center" wrapText="1"/>
      <protection locked="0"/>
    </xf>
    <xf numFmtId="3" fontId="8" fillId="0" borderId="37" xfId="0" applyNumberFormat="1" applyFont="1" applyBorder="1" applyAlignment="1" applyProtection="1">
      <alignment horizontal="center" vertical="center" wrapText="1"/>
      <protection locked="0"/>
    </xf>
    <xf numFmtId="3" fontId="8" fillId="0" borderId="88" xfId="0" applyNumberFormat="1" applyFont="1" applyBorder="1" applyAlignment="1" applyProtection="1">
      <alignment horizontal="center" vertical="center" wrapText="1"/>
      <protection locked="0"/>
    </xf>
    <xf numFmtId="3" fontId="8" fillId="0" borderId="82" xfId="0" applyNumberFormat="1" applyFont="1" applyBorder="1" applyAlignment="1" applyProtection="1">
      <alignment horizontal="center" vertical="center" wrapText="1"/>
      <protection locked="0"/>
    </xf>
    <xf numFmtId="3" fontId="8" fillId="0" borderId="77" xfId="0" applyNumberFormat="1" applyFont="1" applyBorder="1" applyAlignment="1" applyProtection="1">
      <alignment horizontal="center" vertical="center" wrapText="1"/>
      <protection locked="0"/>
    </xf>
    <xf numFmtId="3" fontId="8" fillId="0" borderId="94" xfId="0" applyNumberFormat="1" applyFont="1" applyBorder="1" applyAlignment="1" applyProtection="1">
      <alignment horizontal="center" vertical="center" wrapText="1"/>
      <protection locked="0"/>
    </xf>
    <xf numFmtId="3" fontId="8" fillId="4" borderId="3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98" xfId="0" applyNumberFormat="1" applyFont="1" applyBorder="1" applyAlignment="1" applyProtection="1">
      <alignment horizontal="center" vertical="center" wrapText="1"/>
      <protection locked="0"/>
    </xf>
    <xf numFmtId="3" fontId="8" fillId="0" borderId="41" xfId="0" applyNumberFormat="1" applyFont="1" applyBorder="1" applyAlignment="1" applyProtection="1">
      <alignment horizontal="center" vertical="center" wrapText="1"/>
      <protection locked="0"/>
    </xf>
    <xf numFmtId="3" fontId="8" fillId="0" borderId="121" xfId="0" applyNumberFormat="1" applyFont="1" applyBorder="1" applyAlignment="1" applyProtection="1">
      <alignment horizontal="center" vertical="center" wrapText="1"/>
      <protection locked="0"/>
    </xf>
    <xf numFmtId="3" fontId="8" fillId="0" borderId="103" xfId="0" applyNumberFormat="1" applyFont="1" applyBorder="1" applyAlignment="1" applyProtection="1">
      <alignment horizontal="center" vertical="center" wrapText="1"/>
      <protection locked="0"/>
    </xf>
    <xf numFmtId="3" fontId="8" fillId="4" borderId="114" xfId="0" applyNumberFormat="1" applyFont="1" applyFill="1" applyBorder="1" applyAlignment="1" applyProtection="1">
      <alignment horizontal="center" vertical="center" wrapText="1"/>
      <protection locked="0"/>
    </xf>
    <xf numFmtId="4" fontId="12" fillId="6" borderId="3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13" fillId="8" borderId="127" xfId="0" applyFont="1" applyFill="1" applyBorder="1" applyAlignment="1" applyProtection="1">
      <alignment horizontal="right" vertical="center" wrapText="1"/>
    </xf>
    <xf numFmtId="0" fontId="26" fillId="8" borderId="126" xfId="0" applyFont="1" applyFill="1" applyBorder="1" applyAlignment="1" applyProtection="1">
      <alignment horizontal="left" vertical="center" wrapText="1"/>
    </xf>
    <xf numFmtId="0" fontId="8" fillId="8" borderId="128" xfId="0" applyFont="1" applyFill="1" applyBorder="1" applyAlignment="1" applyProtection="1">
      <alignment horizontal="center" vertical="center" wrapText="1"/>
    </xf>
    <xf numFmtId="3" fontId="8" fillId="8" borderId="129" xfId="0" applyNumberFormat="1" applyFont="1" applyFill="1" applyBorder="1" applyAlignment="1" applyProtection="1">
      <alignment horizontal="center" vertical="center" wrapText="1"/>
    </xf>
    <xf numFmtId="4" fontId="8" fillId="8" borderId="125" xfId="0" applyNumberFormat="1" applyFont="1" applyFill="1" applyBorder="1" applyAlignment="1" applyProtection="1">
      <alignment horizontal="center" vertical="center" wrapText="1"/>
    </xf>
    <xf numFmtId="4" fontId="8" fillId="8" borderId="126" xfId="0" applyNumberFormat="1" applyFont="1" applyFill="1" applyBorder="1" applyAlignment="1" applyProtection="1">
      <alignment horizontal="center" vertical="center" wrapText="1"/>
    </xf>
    <xf numFmtId="0" fontId="27" fillId="0" borderId="92" xfId="0" applyFont="1" applyFill="1" applyBorder="1" applyAlignment="1" applyProtection="1">
      <alignment horizontal="left" vertical="center" wrapText="1"/>
    </xf>
    <xf numFmtId="4" fontId="12" fillId="0" borderId="95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96" xfId="0" applyNumberFormat="1" applyFont="1" applyFill="1" applyBorder="1" applyAlignment="1" applyProtection="1">
      <alignment horizontal="center" vertical="center" wrapText="1"/>
    </xf>
    <xf numFmtId="0" fontId="3" fillId="0" borderId="69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70" xfId="3" applyFont="1" applyBorder="1" applyAlignment="1">
      <alignment horizontal="center" vertical="center" wrapText="1"/>
    </xf>
    <xf numFmtId="164" fontId="24" fillId="0" borderId="9" xfId="2" applyNumberFormat="1" applyFont="1" applyBorder="1" applyAlignment="1">
      <alignment horizontal="left" vertical="center"/>
    </xf>
    <xf numFmtId="164" fontId="24" fillId="0" borderId="4" xfId="2" applyNumberFormat="1" applyFont="1" applyBorder="1" applyAlignment="1">
      <alignment horizontal="left" vertical="center"/>
    </xf>
    <xf numFmtId="164" fontId="24" fillId="0" borderId="61" xfId="2" applyNumberFormat="1" applyFont="1" applyBorder="1" applyAlignment="1">
      <alignment horizontal="left" vertical="center"/>
    </xf>
    <xf numFmtId="164" fontId="24" fillId="0" borderId="14" xfId="2" applyNumberFormat="1" applyFont="1" applyBorder="1" applyAlignment="1">
      <alignment horizontal="left" vertical="center"/>
    </xf>
    <xf numFmtId="164" fontId="24" fillId="0" borderId="0" xfId="2" applyNumberFormat="1" applyFont="1" applyBorder="1" applyAlignment="1">
      <alignment horizontal="left" vertical="center"/>
    </xf>
    <xf numFmtId="164" fontId="24" fillId="0" borderId="56" xfId="2" applyNumberFormat="1" applyFont="1" applyBorder="1" applyAlignment="1">
      <alignment horizontal="left" vertical="center"/>
    </xf>
    <xf numFmtId="164" fontId="24" fillId="0" borderId="57" xfId="2" applyNumberFormat="1" applyFont="1" applyBorder="1" applyAlignment="1">
      <alignment horizontal="left" vertical="center"/>
    </xf>
    <xf numFmtId="164" fontId="24" fillId="0" borderId="58" xfId="2" applyNumberFormat="1" applyFont="1" applyBorder="1" applyAlignment="1">
      <alignment horizontal="left" vertical="center"/>
    </xf>
    <xf numFmtId="164" fontId="24" fillId="0" borderId="59" xfId="2" applyNumberFormat="1" applyFont="1" applyBorder="1" applyAlignment="1">
      <alignment horizontal="left" vertical="center"/>
    </xf>
    <xf numFmtId="0" fontId="15" fillId="0" borderId="53" xfId="3" applyFont="1" applyBorder="1" applyAlignment="1">
      <alignment horizontal="center" vertical="center"/>
    </xf>
    <xf numFmtId="0" fontId="15" fillId="0" borderId="19" xfId="3" applyFont="1" applyBorder="1" applyAlignment="1">
      <alignment horizontal="center" vertical="center"/>
    </xf>
    <xf numFmtId="0" fontId="19" fillId="0" borderId="54" xfId="3" applyFont="1" applyBorder="1" applyAlignment="1">
      <alignment horizontal="center" vertical="center" wrapText="1"/>
    </xf>
    <xf numFmtId="0" fontId="19" fillId="0" borderId="55" xfId="3" applyFont="1" applyBorder="1" applyAlignment="1">
      <alignment horizontal="center" vertical="center" wrapText="1"/>
    </xf>
    <xf numFmtId="0" fontId="19" fillId="0" borderId="20" xfId="3" applyFont="1" applyBorder="1" applyAlignment="1">
      <alignment horizontal="center" vertical="center" wrapText="1"/>
    </xf>
    <xf numFmtId="0" fontId="19" fillId="0" borderId="60" xfId="3" applyFont="1" applyBorder="1" applyAlignment="1">
      <alignment horizontal="center" vertical="center" wrapText="1"/>
    </xf>
    <xf numFmtId="0" fontId="21" fillId="0" borderId="122" xfId="3" applyFont="1" applyBorder="1" applyAlignment="1">
      <alignment horizontal="center" vertical="center" wrapText="1"/>
    </xf>
    <xf numFmtId="0" fontId="21" fillId="0" borderId="123" xfId="3" applyFont="1" applyBorder="1" applyAlignment="1">
      <alignment horizontal="center" vertical="center" wrapText="1"/>
    </xf>
    <xf numFmtId="0" fontId="21" fillId="0" borderId="124" xfId="3" applyFont="1" applyBorder="1" applyAlignment="1">
      <alignment horizontal="center" vertical="center" wrapText="1"/>
    </xf>
    <xf numFmtId="0" fontId="22" fillId="0" borderId="62" xfId="3" applyFont="1" applyBorder="1" applyAlignment="1">
      <alignment horizontal="center" vertical="center" wrapText="1"/>
    </xf>
    <xf numFmtId="0" fontId="22" fillId="0" borderId="63" xfId="3" applyFont="1" applyBorder="1" applyAlignment="1">
      <alignment horizontal="center" vertical="center" wrapText="1"/>
    </xf>
    <xf numFmtId="0" fontId="22" fillId="0" borderId="64" xfId="3" applyFont="1" applyBorder="1" applyAlignment="1">
      <alignment horizontal="center" vertical="center" wrapText="1"/>
    </xf>
    <xf numFmtId="0" fontId="22" fillId="0" borderId="65" xfId="3" applyFont="1" applyBorder="1" applyAlignment="1">
      <alignment horizontal="center" vertical="center" wrapText="1"/>
    </xf>
    <xf numFmtId="0" fontId="15" fillId="0" borderId="14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 vertical="center" wrapText="1"/>
    </xf>
    <xf numFmtId="0" fontId="15" fillId="0" borderId="19" xfId="3" applyFont="1" applyBorder="1" applyAlignment="1">
      <alignment horizontal="center" vertical="center" wrapText="1"/>
    </xf>
    <xf numFmtId="0" fontId="15" fillId="0" borderId="20" xfId="3" applyFont="1" applyBorder="1" applyAlignment="1">
      <alignment horizontal="center" vertical="center" wrapText="1"/>
    </xf>
    <xf numFmtId="0" fontId="15" fillId="0" borderId="67" xfId="3" applyFont="1" applyBorder="1" applyAlignment="1">
      <alignment horizontal="center" vertical="center" wrapText="1"/>
    </xf>
    <xf numFmtId="0" fontId="15" fillId="0" borderId="56" xfId="3" applyFont="1" applyBorder="1" applyAlignment="1">
      <alignment horizontal="center" vertical="center" wrapText="1"/>
    </xf>
    <xf numFmtId="0" fontId="15" fillId="0" borderId="68" xfId="3" applyFont="1" applyBorder="1" applyAlignment="1">
      <alignment horizontal="center" vertical="center" wrapText="1"/>
    </xf>
    <xf numFmtId="0" fontId="15" fillId="0" borderId="60" xfId="3" applyFont="1" applyBorder="1" applyAlignment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26" xfId="0" applyFont="1" applyFill="1" applyBorder="1" applyAlignment="1" applyProtection="1">
      <alignment horizontal="center" vertical="center" wrapText="1"/>
    </xf>
    <xf numFmtId="0" fontId="0" fillId="0" borderId="53" xfId="0" applyBorder="1" applyAlignment="1" applyProtection="1">
      <alignment horizontal="center" vertical="top" wrapText="1"/>
    </xf>
    <xf numFmtId="0" fontId="0" fillId="0" borderId="54" xfId="0" applyBorder="1" applyAlignment="1" applyProtection="1">
      <alignment horizontal="center" vertical="top" wrapText="1"/>
    </xf>
    <xf numFmtId="0" fontId="0" fillId="0" borderId="55" xfId="0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0" fontId="0" fillId="0" borderId="56" xfId="0" applyBorder="1" applyAlignment="1" applyProtection="1">
      <alignment horizontal="center" vertical="top" wrapText="1"/>
    </xf>
    <xf numFmtId="0" fontId="0" fillId="0" borderId="57" xfId="0" applyBorder="1" applyAlignment="1" applyProtection="1">
      <alignment horizontal="center" vertical="top" wrapText="1"/>
    </xf>
    <xf numFmtId="0" fontId="0" fillId="0" borderId="58" xfId="0" applyBorder="1" applyAlignment="1" applyProtection="1">
      <alignment horizontal="center" vertical="top" wrapText="1"/>
    </xf>
    <xf numFmtId="0" fontId="0" fillId="0" borderId="59" xfId="0" applyBorder="1" applyAlignment="1" applyProtection="1">
      <alignment horizontal="center" vertical="top" wrapText="1"/>
    </xf>
    <xf numFmtId="0" fontId="8" fillId="0" borderId="71" xfId="0" applyFont="1" applyBorder="1" applyAlignment="1" applyProtection="1">
      <alignment horizontal="center" vertical="center" wrapText="1"/>
    </xf>
    <xf numFmtId="0" fontId="8" fillId="0" borderId="72" xfId="0" applyFont="1" applyBorder="1" applyAlignment="1" applyProtection="1">
      <alignment horizontal="center" vertical="center" wrapText="1"/>
    </xf>
    <xf numFmtId="4" fontId="28" fillId="0" borderId="99" xfId="0" applyNumberFormat="1" applyFont="1" applyFill="1" applyBorder="1" applyAlignment="1" applyProtection="1">
      <alignment horizontal="center" vertical="center" wrapText="1"/>
    </xf>
    <xf numFmtId="4" fontId="28" fillId="0" borderId="90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164" fontId="30" fillId="7" borderId="126" xfId="2" applyNumberFormat="1" applyFont="1" applyFill="1" applyBorder="1" applyAlignment="1" applyProtection="1">
      <alignment horizontal="center" vertical="center"/>
    </xf>
    <xf numFmtId="164" fontId="30" fillId="7" borderId="125" xfId="2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2"/>
    <cellStyle name="Normal 3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1504950</xdr:colOff>
      <xdr:row>5</xdr:row>
      <xdr:rowOff>9525</xdr:rowOff>
    </xdr:from>
    <xdr:to>
      <xdr:col>5</xdr:col>
      <xdr:colOff>54610</xdr:colOff>
      <xdr:row>6</xdr:row>
      <xdr:rowOff>400050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2867025"/>
          <a:ext cx="180721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4</xdr:row>
      <xdr:rowOff>104775</xdr:rowOff>
    </xdr:from>
    <xdr:to>
      <xdr:col>1</xdr:col>
      <xdr:colOff>1552575</xdr:colOff>
      <xdr:row>7</xdr:row>
      <xdr:rowOff>293370</xdr:rowOff>
    </xdr:to>
    <xdr:pic>
      <xdr:nvPicPr>
        <xdr:cNvPr id="4" name="Image 3" descr="C:\Users\thomas.bourdoisrisse.BE-ASSIST\Pictures\Logos\GRAND CHARMONT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5450" y="1933575"/>
          <a:ext cx="1485900" cy="15601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zoomScaleSheetLayoutView="100" workbookViewId="0">
      <selection activeCell="B1" sqref="B1:F2"/>
    </sheetView>
  </sheetViews>
  <sheetFormatPr baseColWidth="10" defaultColWidth="11.5703125" defaultRowHeight="12.75" x14ac:dyDescent="0.2"/>
  <cols>
    <col min="1" max="6" width="24.42578125" style="14" customWidth="1"/>
    <col min="7" max="16384" width="11.5703125" style="5"/>
  </cols>
  <sheetData>
    <row r="1" spans="1:6" ht="54" customHeight="1" x14ac:dyDescent="0.2">
      <c r="A1" s="153" t="s">
        <v>35</v>
      </c>
      <c r="B1" s="155" t="s">
        <v>0</v>
      </c>
      <c r="C1" s="155"/>
      <c r="D1" s="155"/>
      <c r="E1" s="155"/>
      <c r="F1" s="156"/>
    </row>
    <row r="2" spans="1:6" ht="54" customHeight="1" thickBot="1" x14ac:dyDescent="0.25">
      <c r="A2" s="154"/>
      <c r="B2" s="157"/>
      <c r="C2" s="157"/>
      <c r="D2" s="157"/>
      <c r="E2" s="157"/>
      <c r="F2" s="158"/>
    </row>
    <row r="3" spans="1:6" ht="7.5" customHeight="1" x14ac:dyDescent="0.2">
      <c r="A3" s="159"/>
      <c r="B3" s="160"/>
      <c r="C3" s="160"/>
      <c r="D3" s="160"/>
      <c r="E3" s="160"/>
      <c r="F3" s="161"/>
    </row>
    <row r="4" spans="1:6" ht="28.5" customHeight="1" x14ac:dyDescent="0.2">
      <c r="A4" s="162" t="s">
        <v>36</v>
      </c>
      <c r="B4" s="163"/>
      <c r="C4" s="164"/>
      <c r="D4" s="163" t="s">
        <v>37</v>
      </c>
      <c r="E4" s="163"/>
      <c r="F4" s="165"/>
    </row>
    <row r="5" spans="1:6" ht="36" customHeight="1" x14ac:dyDescent="0.2">
      <c r="A5" s="6"/>
      <c r="B5" s="7"/>
      <c r="C5" s="8"/>
      <c r="D5" s="7"/>
      <c r="E5" s="7"/>
      <c r="F5" s="9"/>
    </row>
    <row r="6" spans="1:6" ht="36" customHeight="1" x14ac:dyDescent="0.2">
      <c r="A6" s="6"/>
      <c r="B6" s="7"/>
      <c r="C6" s="8"/>
      <c r="D6" s="7"/>
      <c r="E6" s="7"/>
      <c r="F6" s="9"/>
    </row>
    <row r="7" spans="1:6" ht="36" customHeight="1" x14ac:dyDescent="0.2">
      <c r="A7" s="6"/>
      <c r="B7" s="7"/>
      <c r="C7" s="8"/>
      <c r="D7" s="7"/>
      <c r="E7" s="7"/>
      <c r="F7" s="9"/>
    </row>
    <row r="8" spans="1:6" ht="36" customHeight="1" x14ac:dyDescent="0.2">
      <c r="A8" s="6"/>
      <c r="B8" s="7"/>
      <c r="C8" s="8"/>
      <c r="D8" s="7"/>
      <c r="E8" s="7"/>
      <c r="F8" s="9"/>
    </row>
    <row r="9" spans="1:6" ht="60.75" customHeight="1" x14ac:dyDescent="0.2">
      <c r="A9" s="166" t="s">
        <v>225</v>
      </c>
      <c r="B9" s="167"/>
      <c r="C9" s="167"/>
      <c r="D9" s="170" t="s">
        <v>38</v>
      </c>
      <c r="E9" s="167"/>
      <c r="F9" s="171"/>
    </row>
    <row r="10" spans="1:6" ht="60.75" customHeight="1" thickBot="1" x14ac:dyDescent="0.25">
      <c r="A10" s="168"/>
      <c r="B10" s="169"/>
      <c r="C10" s="169"/>
      <c r="D10" s="172"/>
      <c r="E10" s="169"/>
      <c r="F10" s="173"/>
    </row>
    <row r="11" spans="1:6" s="10" customFormat="1" ht="28.5" customHeight="1" thickBot="1" x14ac:dyDescent="0.3">
      <c r="A11" s="141" t="s">
        <v>39</v>
      </c>
      <c r="B11" s="142"/>
      <c r="C11" s="142"/>
      <c r="D11" s="142"/>
      <c r="E11" s="142"/>
      <c r="F11" s="143"/>
    </row>
    <row r="12" spans="1:6" ht="5.25" customHeight="1" thickBot="1" x14ac:dyDescent="0.25">
      <c r="A12" s="11"/>
      <c r="B12" s="12"/>
      <c r="C12" s="12"/>
      <c r="D12" s="12"/>
      <c r="E12" s="12"/>
      <c r="F12" s="13"/>
    </row>
    <row r="13" spans="1:6" ht="22.5" customHeight="1" x14ac:dyDescent="0.2">
      <c r="A13" s="144" t="s">
        <v>40</v>
      </c>
      <c r="B13" s="145"/>
      <c r="C13" s="145"/>
      <c r="D13" s="145"/>
      <c r="E13" s="145"/>
      <c r="F13" s="146"/>
    </row>
    <row r="14" spans="1:6" ht="22.5" customHeight="1" x14ac:dyDescent="0.2">
      <c r="A14" s="147" t="s">
        <v>41</v>
      </c>
      <c r="B14" s="148"/>
      <c r="C14" s="148"/>
      <c r="D14" s="148"/>
      <c r="E14" s="148"/>
      <c r="F14" s="149"/>
    </row>
    <row r="15" spans="1:6" ht="22.5" customHeight="1" x14ac:dyDescent="0.2">
      <c r="A15" s="150" t="s">
        <v>42</v>
      </c>
      <c r="B15" s="151"/>
      <c r="C15" s="151"/>
      <c r="D15" s="151"/>
      <c r="E15" s="151"/>
      <c r="F15" s="152"/>
    </row>
    <row r="16" spans="1:6" x14ac:dyDescent="0.2">
      <c r="D16" s="15"/>
      <c r="E16" s="15"/>
      <c r="F16" s="15"/>
    </row>
    <row r="17" spans="4:6" x14ac:dyDescent="0.2">
      <c r="D17" s="15"/>
      <c r="E17" s="15"/>
      <c r="F17" s="15"/>
    </row>
    <row r="18" spans="4:6" x14ac:dyDescent="0.2">
      <c r="D18" s="15"/>
      <c r="E18" s="15"/>
      <c r="F18" s="15"/>
    </row>
    <row r="19" spans="4:6" x14ac:dyDescent="0.2">
      <c r="D19" s="15"/>
      <c r="E19" s="15"/>
      <c r="F19" s="15"/>
    </row>
    <row r="20" spans="4:6" x14ac:dyDescent="0.2">
      <c r="D20" s="15"/>
      <c r="E20" s="15"/>
      <c r="F20" s="15"/>
    </row>
    <row r="21" spans="4:6" x14ac:dyDescent="0.2">
      <c r="D21" s="15"/>
      <c r="E21" s="15"/>
      <c r="F21" s="15"/>
    </row>
  </sheetData>
  <mergeCells count="11">
    <mergeCell ref="A11:F11"/>
    <mergeCell ref="A13:F13"/>
    <mergeCell ref="A14:F14"/>
    <mergeCell ref="A15:F15"/>
    <mergeCell ref="A1:A2"/>
    <mergeCell ref="B1:F2"/>
    <mergeCell ref="A3:F3"/>
    <mergeCell ref="A4:C4"/>
    <mergeCell ref="D4:F4"/>
    <mergeCell ref="A9:C10"/>
    <mergeCell ref="D9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fitToHeight="0" orientation="landscape" r:id="rId1"/>
  <headerFooter>
    <oddHeader>&amp;L&amp;G&amp;C&amp;"-,Gras"&amp;13&amp;F&amp;R&amp;G</oddHeader>
    <oddFooter>&amp;L&amp;D&amp;RPage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workbookViewId="0">
      <selection activeCell="A3" sqref="A3:F3"/>
    </sheetView>
  </sheetViews>
  <sheetFormatPr baseColWidth="10" defaultRowHeight="15" x14ac:dyDescent="0.25"/>
  <cols>
    <col min="1" max="1" width="11.7109375" style="23" bestFit="1" customWidth="1"/>
    <col min="2" max="2" width="72" style="23" customWidth="1"/>
    <col min="3" max="4" width="6.85546875" style="23" customWidth="1"/>
    <col min="5" max="6" width="14.5703125" style="23" customWidth="1"/>
    <col min="7" max="16384" width="11.42578125" style="23"/>
  </cols>
  <sheetData>
    <row r="1" spans="1:6" ht="96" customHeight="1" thickBot="1" x14ac:dyDescent="0.3">
      <c r="A1" s="189" t="s">
        <v>0</v>
      </c>
      <c r="B1" s="190"/>
      <c r="C1" s="190"/>
      <c r="D1" s="190"/>
      <c r="E1" s="190"/>
      <c r="F1" s="191"/>
    </row>
    <row r="2" spans="1:6" ht="4.5" customHeight="1" x14ac:dyDescent="0.25">
      <c r="A2" s="24"/>
      <c r="B2" s="24"/>
      <c r="C2" s="24"/>
      <c r="D2" s="24"/>
      <c r="E2" s="24"/>
      <c r="F2" s="25"/>
    </row>
    <row r="3" spans="1:6" ht="34.5" customHeight="1" x14ac:dyDescent="0.25">
      <c r="A3" s="210" t="s">
        <v>223</v>
      </c>
      <c r="B3" s="210"/>
      <c r="C3" s="210"/>
      <c r="D3" s="210"/>
      <c r="E3" s="210"/>
      <c r="F3" s="211"/>
    </row>
    <row r="4" spans="1:6" ht="4.5" customHeight="1" thickBot="1" x14ac:dyDescent="0.3">
      <c r="A4" s="26"/>
      <c r="B4" s="26"/>
      <c r="C4" s="26"/>
      <c r="D4" s="26"/>
      <c r="E4" s="26"/>
      <c r="F4" s="27"/>
    </row>
    <row r="5" spans="1:6" ht="20.25" customHeight="1" x14ac:dyDescent="0.25">
      <c r="A5" s="192" t="s">
        <v>1</v>
      </c>
      <c r="B5" s="195" t="s">
        <v>2</v>
      </c>
      <c r="C5" s="198" t="s">
        <v>3</v>
      </c>
      <c r="D5" s="199"/>
      <c r="E5" s="204" t="s">
        <v>4</v>
      </c>
      <c r="F5" s="207" t="s">
        <v>5</v>
      </c>
    </row>
    <row r="6" spans="1:6" ht="20.25" customHeight="1" x14ac:dyDescent="0.25">
      <c r="A6" s="193"/>
      <c r="B6" s="196"/>
      <c r="C6" s="200"/>
      <c r="D6" s="201"/>
      <c r="E6" s="205"/>
      <c r="F6" s="208"/>
    </row>
    <row r="7" spans="1:6" ht="20.25" customHeight="1" thickBot="1" x14ac:dyDescent="0.3">
      <c r="A7" s="194"/>
      <c r="B7" s="197"/>
      <c r="C7" s="202"/>
      <c r="D7" s="203"/>
      <c r="E7" s="206"/>
      <c r="F7" s="209"/>
    </row>
    <row r="8" spans="1:6" ht="10.5" customHeight="1" x14ac:dyDescent="0.25">
      <c r="A8" s="28"/>
      <c r="B8" s="29"/>
      <c r="C8" s="174"/>
      <c r="D8" s="175"/>
      <c r="E8" s="116"/>
      <c r="F8" s="30"/>
    </row>
    <row r="9" spans="1:6" ht="18.75" x14ac:dyDescent="0.25">
      <c r="A9" s="31">
        <v>1</v>
      </c>
      <c r="B9" s="32" t="s">
        <v>43</v>
      </c>
      <c r="C9" s="33"/>
      <c r="D9" s="34"/>
      <c r="E9" s="1"/>
      <c r="F9" s="36"/>
    </row>
    <row r="10" spans="1:6" ht="18.75" x14ac:dyDescent="0.25">
      <c r="A10" s="37"/>
      <c r="B10" s="38" t="s">
        <v>47</v>
      </c>
      <c r="C10" s="185" t="s">
        <v>44</v>
      </c>
      <c r="D10" s="186"/>
      <c r="E10" s="2" t="s">
        <v>45</v>
      </c>
      <c r="F10" s="40" t="str">
        <f t="shared" ref="F10" si="0">IF(D10="","",D10*E10)</f>
        <v/>
      </c>
    </row>
    <row r="11" spans="1:6" ht="18.75" x14ac:dyDescent="0.25">
      <c r="A11" s="31">
        <v>2</v>
      </c>
      <c r="B11" s="32" t="s">
        <v>46</v>
      </c>
      <c r="C11" s="33"/>
      <c r="D11" s="34"/>
      <c r="E11" s="1"/>
      <c r="F11" s="36"/>
    </row>
    <row r="12" spans="1:6" ht="18.75" x14ac:dyDescent="0.25">
      <c r="A12" s="37"/>
      <c r="B12" s="38" t="s">
        <v>47</v>
      </c>
      <c r="C12" s="185" t="s">
        <v>44</v>
      </c>
      <c r="D12" s="186"/>
      <c r="E12" s="2" t="s">
        <v>45</v>
      </c>
      <c r="F12" s="40" t="str">
        <f t="shared" ref="F12" si="1">IF(D12="","",D12*E12)</f>
        <v/>
      </c>
    </row>
    <row r="13" spans="1:6" ht="18.75" x14ac:dyDescent="0.25">
      <c r="A13" s="31">
        <v>3</v>
      </c>
      <c r="B13" s="32" t="s">
        <v>48</v>
      </c>
      <c r="C13" s="33"/>
      <c r="D13" s="34"/>
      <c r="E13" s="1"/>
      <c r="F13" s="36"/>
    </row>
    <row r="14" spans="1:6" ht="18.75" x14ac:dyDescent="0.25">
      <c r="A14" s="37"/>
      <c r="B14" s="38" t="s">
        <v>47</v>
      </c>
      <c r="C14" s="185" t="s">
        <v>44</v>
      </c>
      <c r="D14" s="186"/>
      <c r="E14" s="2" t="s">
        <v>45</v>
      </c>
      <c r="F14" s="40" t="str">
        <f t="shared" ref="F14" si="2">IF(D14="","",D14*E14)</f>
        <v/>
      </c>
    </row>
    <row r="15" spans="1:6" ht="18.75" x14ac:dyDescent="0.25">
      <c r="A15" s="31" t="s">
        <v>49</v>
      </c>
      <c r="B15" s="32" t="s">
        <v>18</v>
      </c>
      <c r="C15" s="33"/>
      <c r="D15" s="34"/>
      <c r="E15" s="1"/>
      <c r="F15" s="36"/>
    </row>
    <row r="16" spans="1:6" ht="18.75" x14ac:dyDescent="0.25">
      <c r="A16" s="37" t="s">
        <v>54</v>
      </c>
      <c r="B16" s="41" t="s">
        <v>50</v>
      </c>
      <c r="C16" s="42"/>
      <c r="D16" s="117"/>
      <c r="E16" s="2"/>
      <c r="F16" s="40"/>
    </row>
    <row r="17" spans="1:6" ht="18.75" x14ac:dyDescent="0.25">
      <c r="A17" s="37"/>
      <c r="B17" s="38" t="s">
        <v>19</v>
      </c>
      <c r="C17" s="42" t="s">
        <v>7</v>
      </c>
      <c r="D17" s="117">
        <v>1</v>
      </c>
      <c r="E17" s="2"/>
      <c r="F17" s="40">
        <f>IF(D17="","",D17*E17)</f>
        <v>0</v>
      </c>
    </row>
    <row r="18" spans="1:6" ht="18.75" x14ac:dyDescent="0.25">
      <c r="A18" s="37"/>
      <c r="B18" s="38" t="s">
        <v>20</v>
      </c>
      <c r="C18" s="42" t="s">
        <v>7</v>
      </c>
      <c r="D18" s="117">
        <v>2</v>
      </c>
      <c r="E18" s="2"/>
      <c r="F18" s="40">
        <f>IF(D18="","",D18*E18)</f>
        <v>0</v>
      </c>
    </row>
    <row r="19" spans="1:6" ht="18.75" x14ac:dyDescent="0.25">
      <c r="A19" s="37"/>
      <c r="B19" s="38" t="s">
        <v>176</v>
      </c>
      <c r="C19" s="42" t="s">
        <v>7</v>
      </c>
      <c r="D19" s="117">
        <v>1</v>
      </c>
      <c r="E19" s="2"/>
      <c r="F19" s="40">
        <f>IF(D19="","",D19*E19)</f>
        <v>0</v>
      </c>
    </row>
    <row r="20" spans="1:6" ht="30" x14ac:dyDescent="0.25">
      <c r="A20" s="37"/>
      <c r="B20" s="38" t="s">
        <v>160</v>
      </c>
      <c r="C20" s="42" t="s">
        <v>7</v>
      </c>
      <c r="D20" s="117">
        <v>1</v>
      </c>
      <c r="E20" s="2"/>
      <c r="F20" s="40">
        <f t="shared" ref="F20:F25" si="3">IF(D20="","",D20*E20)</f>
        <v>0</v>
      </c>
    </row>
    <row r="21" spans="1:6" ht="30" x14ac:dyDescent="0.25">
      <c r="A21" s="37"/>
      <c r="B21" s="38" t="s">
        <v>51</v>
      </c>
      <c r="C21" s="42" t="s">
        <v>7</v>
      </c>
      <c r="D21" s="117">
        <v>1</v>
      </c>
      <c r="E21" s="2"/>
      <c r="F21" s="40">
        <f t="shared" si="3"/>
        <v>0</v>
      </c>
    </row>
    <row r="22" spans="1:6" ht="18.75" x14ac:dyDescent="0.25">
      <c r="A22" s="37" t="s">
        <v>180</v>
      </c>
      <c r="B22" s="41" t="s">
        <v>55</v>
      </c>
      <c r="C22" s="42"/>
      <c r="D22" s="117"/>
      <c r="E22" s="2"/>
      <c r="F22" s="40" t="str">
        <f t="shared" si="3"/>
        <v/>
      </c>
    </row>
    <row r="23" spans="1:6" ht="18.75" x14ac:dyDescent="0.25">
      <c r="A23" s="37"/>
      <c r="B23" s="38" t="s">
        <v>55</v>
      </c>
      <c r="C23" s="43" t="s">
        <v>7</v>
      </c>
      <c r="D23" s="118">
        <v>1</v>
      </c>
      <c r="E23" s="2"/>
      <c r="F23" s="40">
        <f t="shared" si="3"/>
        <v>0</v>
      </c>
    </row>
    <row r="24" spans="1:6" ht="18.75" x14ac:dyDescent="0.25">
      <c r="A24" s="37" t="s">
        <v>56</v>
      </c>
      <c r="B24" s="41" t="s">
        <v>57</v>
      </c>
      <c r="C24" s="42"/>
      <c r="D24" s="117"/>
      <c r="E24" s="2"/>
      <c r="F24" s="40" t="str">
        <f t="shared" si="3"/>
        <v/>
      </c>
    </row>
    <row r="25" spans="1:6" ht="18.75" x14ac:dyDescent="0.25">
      <c r="A25" s="45"/>
      <c r="B25" s="46" t="s">
        <v>58</v>
      </c>
      <c r="C25" s="47" t="s">
        <v>7</v>
      </c>
      <c r="D25" s="119">
        <v>1</v>
      </c>
      <c r="E25" s="18"/>
      <c r="F25" s="48">
        <f t="shared" si="3"/>
        <v>0</v>
      </c>
    </row>
    <row r="26" spans="1:6" ht="4.5" customHeight="1" thickBot="1" x14ac:dyDescent="0.3">
      <c r="A26" s="49"/>
      <c r="B26" s="50"/>
      <c r="C26" s="51"/>
      <c r="D26" s="120"/>
      <c r="E26" s="17"/>
      <c r="F26" s="53"/>
    </row>
    <row r="27" spans="1:6" ht="20.25" thickTop="1" thickBot="1" x14ac:dyDescent="0.3">
      <c r="A27" s="54" t="s">
        <v>142</v>
      </c>
      <c r="B27" s="55" t="str">
        <f>"SOUS-TOTAL € HT - " &amp; B15</f>
        <v>SOUS-TOTAL € HT - Travaux préparatoires</v>
      </c>
      <c r="C27" s="56"/>
      <c r="D27" s="121"/>
      <c r="E27" s="16"/>
      <c r="F27" s="58">
        <f>SUM(F16:F25)</f>
        <v>0</v>
      </c>
    </row>
    <row r="28" spans="1:6" ht="4.5" customHeight="1" thickTop="1" x14ac:dyDescent="0.25">
      <c r="A28" s="59"/>
      <c r="B28" s="60"/>
      <c r="C28" s="61"/>
      <c r="D28" s="122"/>
      <c r="E28" s="19"/>
      <c r="F28" s="63"/>
    </row>
    <row r="29" spans="1:6" ht="18.75" x14ac:dyDescent="0.25">
      <c r="A29" s="31" t="s">
        <v>59</v>
      </c>
      <c r="B29" s="32" t="s">
        <v>9</v>
      </c>
      <c r="C29" s="33"/>
      <c r="D29" s="123"/>
      <c r="E29" s="1"/>
      <c r="F29" s="36"/>
    </row>
    <row r="30" spans="1:6" ht="18.75" x14ac:dyDescent="0.25">
      <c r="A30" s="37" t="s">
        <v>61</v>
      </c>
      <c r="B30" s="41" t="s">
        <v>60</v>
      </c>
      <c r="C30" s="42"/>
      <c r="D30" s="117"/>
      <c r="E30" s="2"/>
      <c r="F30" s="40" t="str">
        <f t="shared" ref="F30" si="4">IF(D30="","",D30*E30)</f>
        <v/>
      </c>
    </row>
    <row r="31" spans="1:6" ht="30" x14ac:dyDescent="0.25">
      <c r="A31" s="37"/>
      <c r="B31" s="44" t="s">
        <v>10</v>
      </c>
      <c r="C31" s="43" t="s">
        <v>6</v>
      </c>
      <c r="D31" s="118">
        <v>130</v>
      </c>
      <c r="E31" s="3"/>
      <c r="F31" s="40">
        <f t="shared" ref="F31:F39" si="5">IF(D31="","",D31*E31)</f>
        <v>0</v>
      </c>
    </row>
    <row r="32" spans="1:6" ht="18.75" x14ac:dyDescent="0.25">
      <c r="A32" s="37"/>
      <c r="B32" s="38" t="s">
        <v>11</v>
      </c>
      <c r="C32" s="42" t="s">
        <v>6</v>
      </c>
      <c r="D32" s="117">
        <v>130</v>
      </c>
      <c r="E32" s="2"/>
      <c r="F32" s="40">
        <f t="shared" si="5"/>
        <v>0</v>
      </c>
    </row>
    <row r="33" spans="1:6" ht="18.75" x14ac:dyDescent="0.25">
      <c r="A33" s="37"/>
      <c r="B33" s="38" t="s">
        <v>12</v>
      </c>
      <c r="C33" s="42" t="s">
        <v>6</v>
      </c>
      <c r="D33" s="117">
        <v>130</v>
      </c>
      <c r="E33" s="2"/>
      <c r="F33" s="40">
        <f t="shared" si="5"/>
        <v>0</v>
      </c>
    </row>
    <row r="34" spans="1:6" ht="18.75" x14ac:dyDescent="0.25">
      <c r="A34" s="37"/>
      <c r="B34" s="38" t="s">
        <v>13</v>
      </c>
      <c r="C34" s="42" t="s">
        <v>6</v>
      </c>
      <c r="D34" s="117">
        <v>130</v>
      </c>
      <c r="E34" s="2"/>
      <c r="F34" s="40">
        <f t="shared" si="5"/>
        <v>0</v>
      </c>
    </row>
    <row r="35" spans="1:6" ht="18.75" x14ac:dyDescent="0.25">
      <c r="A35" s="37"/>
      <c r="B35" s="38" t="s">
        <v>14</v>
      </c>
      <c r="C35" s="42" t="s">
        <v>6</v>
      </c>
      <c r="D35" s="117">
        <v>130</v>
      </c>
      <c r="E35" s="2"/>
      <c r="F35" s="40">
        <f t="shared" si="5"/>
        <v>0</v>
      </c>
    </row>
    <row r="36" spans="1:6" ht="18.75" x14ac:dyDescent="0.25">
      <c r="A36" s="37" t="s">
        <v>62</v>
      </c>
      <c r="B36" s="41" t="s">
        <v>9</v>
      </c>
      <c r="C36" s="42"/>
      <c r="D36" s="117"/>
      <c r="E36" s="2"/>
      <c r="F36" s="40" t="str">
        <f t="shared" si="5"/>
        <v/>
      </c>
    </row>
    <row r="37" spans="1:6" ht="30" x14ac:dyDescent="0.25">
      <c r="A37" s="37"/>
      <c r="B37" s="38" t="s">
        <v>15</v>
      </c>
      <c r="C37" s="42" t="s">
        <v>6</v>
      </c>
      <c r="D37" s="117">
        <f>D34*2</f>
        <v>260</v>
      </c>
      <c r="E37" s="2"/>
      <c r="F37" s="40">
        <f t="shared" si="5"/>
        <v>0</v>
      </c>
    </row>
    <row r="38" spans="1:6" ht="18.75" x14ac:dyDescent="0.25">
      <c r="A38" s="37"/>
      <c r="B38" s="38" t="s">
        <v>63</v>
      </c>
      <c r="C38" s="42" t="s">
        <v>16</v>
      </c>
      <c r="D38" s="117">
        <v>4</v>
      </c>
      <c r="E38" s="2"/>
      <c r="F38" s="40">
        <f t="shared" si="5"/>
        <v>0</v>
      </c>
    </row>
    <row r="39" spans="1:6" ht="18.75" x14ac:dyDescent="0.25">
      <c r="A39" s="37"/>
      <c r="B39" s="38" t="s">
        <v>17</v>
      </c>
      <c r="C39" s="42" t="s">
        <v>6</v>
      </c>
      <c r="D39" s="117">
        <v>130</v>
      </c>
      <c r="E39" s="2"/>
      <c r="F39" s="40">
        <f t="shared" si="5"/>
        <v>0</v>
      </c>
    </row>
    <row r="40" spans="1:6" ht="4.5" customHeight="1" thickBot="1" x14ac:dyDescent="0.3">
      <c r="A40" s="49"/>
      <c r="B40" s="50"/>
      <c r="C40" s="51"/>
      <c r="D40" s="120"/>
      <c r="E40" s="17"/>
      <c r="F40" s="53"/>
    </row>
    <row r="41" spans="1:6" ht="20.25" thickTop="1" thickBot="1" x14ac:dyDescent="0.3">
      <c r="A41" s="54" t="s">
        <v>142</v>
      </c>
      <c r="B41" s="55" t="str">
        <f>"SOUS-TOTAL € HT - " &amp; B29</f>
        <v>SOUS-TOTAL € HT - Réseau de chaleur</v>
      </c>
      <c r="C41" s="56"/>
      <c r="D41" s="121"/>
      <c r="E41" s="16"/>
      <c r="F41" s="58">
        <f>SUM(F31:F39)</f>
        <v>0</v>
      </c>
    </row>
    <row r="42" spans="1:6" ht="4.5" customHeight="1" thickTop="1" x14ac:dyDescent="0.25">
      <c r="A42" s="59"/>
      <c r="B42" s="60"/>
      <c r="C42" s="61"/>
      <c r="D42" s="122"/>
      <c r="E42" s="19"/>
      <c r="F42" s="63"/>
    </row>
    <row r="43" spans="1:6" ht="18.75" x14ac:dyDescent="0.25">
      <c r="A43" s="31" t="s">
        <v>64</v>
      </c>
      <c r="B43" s="32" t="s">
        <v>68</v>
      </c>
      <c r="C43" s="33"/>
      <c r="D43" s="123"/>
      <c r="E43" s="1"/>
      <c r="F43" s="36"/>
    </row>
    <row r="44" spans="1:6" ht="18.75" x14ac:dyDescent="0.25">
      <c r="A44" s="37" t="s">
        <v>65</v>
      </c>
      <c r="B44" s="41" t="s">
        <v>60</v>
      </c>
      <c r="C44" s="42"/>
      <c r="D44" s="117"/>
      <c r="E44" s="2"/>
      <c r="F44" s="40" t="str">
        <f t="shared" ref="F44:F48" si="6">IF(D44="","",D44*E44)</f>
        <v/>
      </c>
    </row>
    <row r="45" spans="1:6" ht="30" x14ac:dyDescent="0.25">
      <c r="A45" s="37"/>
      <c r="B45" s="44" t="s">
        <v>66</v>
      </c>
      <c r="C45" s="43" t="s">
        <v>6</v>
      </c>
      <c r="D45" s="118">
        <v>110</v>
      </c>
      <c r="E45" s="3"/>
      <c r="F45" s="40">
        <f t="shared" si="6"/>
        <v>0</v>
      </c>
    </row>
    <row r="46" spans="1:6" ht="18.75" x14ac:dyDescent="0.25">
      <c r="A46" s="37"/>
      <c r="B46" s="38" t="s">
        <v>12</v>
      </c>
      <c r="C46" s="42" t="s">
        <v>6</v>
      </c>
      <c r="D46" s="117">
        <v>110</v>
      </c>
      <c r="E46" s="2"/>
      <c r="F46" s="40">
        <f t="shared" si="6"/>
        <v>0</v>
      </c>
    </row>
    <row r="47" spans="1:6" ht="18.75" x14ac:dyDescent="0.25">
      <c r="A47" s="37"/>
      <c r="B47" s="38" t="s">
        <v>13</v>
      </c>
      <c r="C47" s="42" t="s">
        <v>6</v>
      </c>
      <c r="D47" s="117">
        <v>110</v>
      </c>
      <c r="E47" s="2"/>
      <c r="F47" s="40">
        <f t="shared" si="6"/>
        <v>0</v>
      </c>
    </row>
    <row r="48" spans="1:6" ht="18.75" x14ac:dyDescent="0.25">
      <c r="A48" s="37"/>
      <c r="B48" s="38" t="s">
        <v>14</v>
      </c>
      <c r="C48" s="42" t="s">
        <v>6</v>
      </c>
      <c r="D48" s="117">
        <v>110</v>
      </c>
      <c r="E48" s="2"/>
      <c r="F48" s="40">
        <f t="shared" si="6"/>
        <v>0</v>
      </c>
    </row>
    <row r="49" spans="1:6" ht="18.75" x14ac:dyDescent="0.25">
      <c r="A49" s="37" t="s">
        <v>67</v>
      </c>
      <c r="B49" s="41" t="s">
        <v>68</v>
      </c>
      <c r="C49" s="42"/>
      <c r="D49" s="117"/>
      <c r="E49" s="2"/>
      <c r="F49" s="40" t="str">
        <f t="shared" ref="F49" si="7">IF(D49="","",D49*E49)</f>
        <v/>
      </c>
    </row>
    <row r="50" spans="1:6" ht="30" x14ac:dyDescent="0.25">
      <c r="A50" s="37"/>
      <c r="B50" s="38" t="s">
        <v>77</v>
      </c>
      <c r="C50" s="42" t="s">
        <v>6</v>
      </c>
      <c r="D50" s="117">
        <v>110</v>
      </c>
      <c r="E50" s="2"/>
      <c r="F50" s="64">
        <f t="shared" ref="F50" si="8">IF(D50="","",D50*E50)</f>
        <v>0</v>
      </c>
    </row>
    <row r="51" spans="1:6" ht="4.5" customHeight="1" thickBot="1" x14ac:dyDescent="0.3">
      <c r="A51" s="49"/>
      <c r="B51" s="50"/>
      <c r="C51" s="51"/>
      <c r="D51" s="120"/>
      <c r="E51" s="17"/>
      <c r="F51" s="53"/>
    </row>
    <row r="52" spans="1:6" ht="20.25" thickTop="1" thickBot="1" x14ac:dyDescent="0.3">
      <c r="A52" s="54" t="s">
        <v>142</v>
      </c>
      <c r="B52" s="55" t="str">
        <f>"SOUS-TOTAL € HT - " &amp; B43</f>
        <v>SOUS-TOTAL € HT - Réseau Gaz</v>
      </c>
      <c r="C52" s="56"/>
      <c r="D52" s="121"/>
      <c r="E52" s="16"/>
      <c r="F52" s="58">
        <f>SUM(F42:F50)</f>
        <v>0</v>
      </c>
    </row>
    <row r="53" spans="1:6" ht="4.5" customHeight="1" thickTop="1" x14ac:dyDescent="0.25">
      <c r="A53" s="59"/>
      <c r="B53" s="60"/>
      <c r="C53" s="61"/>
      <c r="D53" s="122"/>
      <c r="E53" s="19"/>
      <c r="F53" s="63"/>
    </row>
    <row r="54" spans="1:6" ht="18.75" x14ac:dyDescent="0.25">
      <c r="A54" s="31" t="s">
        <v>69</v>
      </c>
      <c r="B54" s="32" t="s">
        <v>70</v>
      </c>
      <c r="C54" s="33"/>
      <c r="D54" s="123"/>
      <c r="E54" s="1"/>
      <c r="F54" s="36"/>
    </row>
    <row r="55" spans="1:6" ht="18.75" x14ac:dyDescent="0.25">
      <c r="A55" s="37" t="s">
        <v>71</v>
      </c>
      <c r="B55" s="41" t="s">
        <v>21</v>
      </c>
      <c r="C55" s="42"/>
      <c r="D55" s="117"/>
      <c r="E55" s="2"/>
      <c r="F55" s="40" t="str">
        <f t="shared" ref="F55" si="9">IF(D55="","",D55*E55)</f>
        <v/>
      </c>
    </row>
    <row r="56" spans="1:6" ht="18.75" x14ac:dyDescent="0.25">
      <c r="A56" s="37"/>
      <c r="B56" s="38" t="s">
        <v>78</v>
      </c>
      <c r="C56" s="42" t="s">
        <v>7</v>
      </c>
      <c r="D56" s="117">
        <v>2</v>
      </c>
      <c r="E56" s="2"/>
      <c r="F56" s="40">
        <f>IF(D56="","",D56*E56)</f>
        <v>0</v>
      </c>
    </row>
    <row r="57" spans="1:6" ht="18.75" x14ac:dyDescent="0.25">
      <c r="A57" s="37" t="s">
        <v>73</v>
      </c>
      <c r="B57" s="41" t="s">
        <v>72</v>
      </c>
      <c r="C57" s="42"/>
      <c r="D57" s="117"/>
      <c r="E57" s="2"/>
      <c r="F57" s="40" t="str">
        <f t="shared" ref="F57" si="10">IF(D57="","",D57*E57)</f>
        <v/>
      </c>
    </row>
    <row r="58" spans="1:6" ht="18.75" x14ac:dyDescent="0.25">
      <c r="A58" s="37"/>
      <c r="B58" s="44" t="s">
        <v>79</v>
      </c>
      <c r="C58" s="43" t="s">
        <v>7</v>
      </c>
      <c r="D58" s="118">
        <v>1</v>
      </c>
      <c r="E58" s="3"/>
      <c r="F58" s="40">
        <f>IF(D58="","",D58*E58)</f>
        <v>0</v>
      </c>
    </row>
    <row r="59" spans="1:6" ht="18.75" x14ac:dyDescent="0.25">
      <c r="A59" s="37"/>
      <c r="B59" s="44" t="s">
        <v>8</v>
      </c>
      <c r="C59" s="43" t="s">
        <v>7</v>
      </c>
      <c r="D59" s="118">
        <v>1</v>
      </c>
      <c r="E59" s="3"/>
      <c r="F59" s="40">
        <f>IF(D59="","",D59*E59)</f>
        <v>0</v>
      </c>
    </row>
    <row r="60" spans="1:6" ht="18.75" x14ac:dyDescent="0.25">
      <c r="A60" s="37" t="s">
        <v>74</v>
      </c>
      <c r="B60" s="41" t="s">
        <v>75</v>
      </c>
      <c r="C60" s="42"/>
      <c r="D60" s="117"/>
      <c r="E60" s="2"/>
      <c r="F60" s="40" t="str">
        <f t="shared" ref="F60" si="11">IF(D60="","",D60*E60)</f>
        <v/>
      </c>
    </row>
    <row r="61" spans="1:6" ht="18.75" x14ac:dyDescent="0.25">
      <c r="A61" s="37"/>
      <c r="B61" s="38" t="s">
        <v>80</v>
      </c>
      <c r="C61" s="42" t="s">
        <v>7</v>
      </c>
      <c r="D61" s="117">
        <v>1</v>
      </c>
      <c r="E61" s="2"/>
      <c r="F61" s="40">
        <f>IF(D61="","",D61*E61)</f>
        <v>0</v>
      </c>
    </row>
    <row r="62" spans="1:6" ht="18.75" x14ac:dyDescent="0.25">
      <c r="A62" s="37" t="s">
        <v>76</v>
      </c>
      <c r="B62" s="41" t="s">
        <v>24</v>
      </c>
      <c r="C62" s="42"/>
      <c r="D62" s="117"/>
      <c r="E62" s="2"/>
      <c r="F62" s="40" t="str">
        <f t="shared" ref="F62" si="12">IF(D62="","",D62*E62)</f>
        <v/>
      </c>
    </row>
    <row r="63" spans="1:6" ht="18.75" x14ac:dyDescent="0.25">
      <c r="A63" s="37"/>
      <c r="B63" s="38" t="s">
        <v>111</v>
      </c>
      <c r="C63" s="42" t="s">
        <v>7</v>
      </c>
      <c r="D63" s="117">
        <v>1</v>
      </c>
      <c r="E63" s="2"/>
      <c r="F63" s="40">
        <f>IF(D63="","",D63*E63)</f>
        <v>0</v>
      </c>
    </row>
    <row r="64" spans="1:6" ht="4.5" customHeight="1" thickBot="1" x14ac:dyDescent="0.3">
      <c r="A64" s="49"/>
      <c r="B64" s="50"/>
      <c r="C64" s="51"/>
      <c r="D64" s="120"/>
      <c r="E64" s="17"/>
      <c r="F64" s="53"/>
    </row>
    <row r="65" spans="1:6" ht="20.25" thickTop="1" thickBot="1" x14ac:dyDescent="0.3">
      <c r="A65" s="54" t="s">
        <v>142</v>
      </c>
      <c r="B65" s="55" t="str">
        <f>"SOUS-TOTAL € HT - " &amp; B54</f>
        <v>SOUS-TOTAL € HT - Chaufferie</v>
      </c>
      <c r="C65" s="56"/>
      <c r="D65" s="121"/>
      <c r="E65" s="16"/>
      <c r="F65" s="58">
        <f>SUM(F56:F63)</f>
        <v>0</v>
      </c>
    </row>
    <row r="66" spans="1:6" ht="4.5" customHeight="1" thickTop="1" x14ac:dyDescent="0.25">
      <c r="A66" s="59"/>
      <c r="B66" s="60"/>
      <c r="C66" s="61"/>
      <c r="D66" s="122"/>
      <c r="E66" s="19"/>
      <c r="F66" s="63"/>
    </row>
    <row r="67" spans="1:6" ht="18.75" x14ac:dyDescent="0.25">
      <c r="A67" s="31" t="s">
        <v>98</v>
      </c>
      <c r="B67" s="32" t="s">
        <v>104</v>
      </c>
      <c r="C67" s="33"/>
      <c r="D67" s="123"/>
      <c r="E67" s="1"/>
      <c r="F67" s="36"/>
    </row>
    <row r="68" spans="1:6" ht="18.75" x14ac:dyDescent="0.25">
      <c r="A68" s="37" t="s">
        <v>101</v>
      </c>
      <c r="B68" s="41" t="s">
        <v>105</v>
      </c>
      <c r="C68" s="42"/>
      <c r="D68" s="117"/>
      <c r="E68" s="2"/>
      <c r="F68" s="40" t="str">
        <f t="shared" ref="F68" si="13">IF(D68="","",D68*E68)</f>
        <v/>
      </c>
    </row>
    <row r="69" spans="1:6" ht="18.75" x14ac:dyDescent="0.25">
      <c r="A69" s="37"/>
      <c r="B69" s="38" t="s">
        <v>22</v>
      </c>
      <c r="C69" s="42" t="s">
        <v>7</v>
      </c>
      <c r="D69" s="117">
        <v>1</v>
      </c>
      <c r="E69" s="2"/>
      <c r="F69" s="40">
        <f t="shared" ref="F69:F75" si="14">IF(D69="","",D69*E69)</f>
        <v>0</v>
      </c>
    </row>
    <row r="70" spans="1:6" ht="18.75" x14ac:dyDescent="0.25">
      <c r="A70" s="37"/>
      <c r="B70" s="38" t="s">
        <v>23</v>
      </c>
      <c r="C70" s="42" t="s">
        <v>7</v>
      </c>
      <c r="D70" s="117">
        <v>1</v>
      </c>
      <c r="E70" s="2"/>
      <c r="F70" s="40">
        <f t="shared" si="14"/>
        <v>0</v>
      </c>
    </row>
    <row r="71" spans="1:6" ht="18.75" x14ac:dyDescent="0.25">
      <c r="A71" s="37"/>
      <c r="B71" s="38" t="s">
        <v>81</v>
      </c>
      <c r="C71" s="42" t="s">
        <v>16</v>
      </c>
      <c r="D71" s="117">
        <v>2</v>
      </c>
      <c r="E71" s="2"/>
      <c r="F71" s="40">
        <f t="shared" si="14"/>
        <v>0</v>
      </c>
    </row>
    <row r="72" spans="1:6" ht="18.75" x14ac:dyDescent="0.25">
      <c r="A72" s="37"/>
      <c r="B72" s="38" t="s">
        <v>82</v>
      </c>
      <c r="C72" s="42" t="s">
        <v>16</v>
      </c>
      <c r="D72" s="117">
        <v>1</v>
      </c>
      <c r="E72" s="2"/>
      <c r="F72" s="40">
        <f t="shared" si="14"/>
        <v>0</v>
      </c>
    </row>
    <row r="73" spans="1:6" ht="30" x14ac:dyDescent="0.25">
      <c r="A73" s="37"/>
      <c r="B73" s="38" t="s">
        <v>83</v>
      </c>
      <c r="C73" s="42" t="s">
        <v>16</v>
      </c>
      <c r="D73" s="117">
        <v>1</v>
      </c>
      <c r="E73" s="2"/>
      <c r="F73" s="40">
        <f t="shared" si="14"/>
        <v>0</v>
      </c>
    </row>
    <row r="74" spans="1:6" ht="30" x14ac:dyDescent="0.25">
      <c r="A74" s="37"/>
      <c r="B74" s="38" t="s">
        <v>84</v>
      </c>
      <c r="C74" s="42" t="s">
        <v>16</v>
      </c>
      <c r="D74" s="117">
        <v>2</v>
      </c>
      <c r="E74" s="2"/>
      <c r="F74" s="40">
        <f t="shared" si="14"/>
        <v>0</v>
      </c>
    </row>
    <row r="75" spans="1:6" ht="18.75" x14ac:dyDescent="0.25">
      <c r="A75" s="37"/>
      <c r="B75" s="38" t="s">
        <v>95</v>
      </c>
      <c r="C75" s="42" t="s">
        <v>16</v>
      </c>
      <c r="D75" s="117">
        <v>6</v>
      </c>
      <c r="E75" s="2"/>
      <c r="F75" s="40">
        <f t="shared" si="14"/>
        <v>0</v>
      </c>
    </row>
    <row r="76" spans="1:6" ht="18.75" x14ac:dyDescent="0.25">
      <c r="A76" s="37"/>
      <c r="B76" s="38" t="s">
        <v>85</v>
      </c>
      <c r="C76" s="42" t="s">
        <v>16</v>
      </c>
      <c r="D76" s="117">
        <v>1</v>
      </c>
      <c r="E76" s="2"/>
      <c r="F76" s="40">
        <f t="shared" ref="F76:F81" si="15">IF(D76="","",D76*E76)</f>
        <v>0</v>
      </c>
    </row>
    <row r="77" spans="1:6" ht="18.75" x14ac:dyDescent="0.25">
      <c r="A77" s="37"/>
      <c r="B77" s="38" t="s">
        <v>86</v>
      </c>
      <c r="C77" s="42" t="s">
        <v>16</v>
      </c>
      <c r="D77" s="117">
        <v>1</v>
      </c>
      <c r="E77" s="2"/>
      <c r="F77" s="40">
        <f t="shared" si="15"/>
        <v>0</v>
      </c>
    </row>
    <row r="78" spans="1:6" ht="18.75" x14ac:dyDescent="0.25">
      <c r="A78" s="37"/>
      <c r="B78" s="38" t="s">
        <v>87</v>
      </c>
      <c r="C78" s="42" t="s">
        <v>16</v>
      </c>
      <c r="D78" s="117">
        <v>3</v>
      </c>
      <c r="E78" s="2"/>
      <c r="F78" s="40">
        <f t="shared" si="15"/>
        <v>0</v>
      </c>
    </row>
    <row r="79" spans="1:6" ht="18.75" x14ac:dyDescent="0.25">
      <c r="A79" s="37"/>
      <c r="B79" s="38" t="s">
        <v>88</v>
      </c>
      <c r="C79" s="42" t="s">
        <v>16</v>
      </c>
      <c r="D79" s="117">
        <v>10</v>
      </c>
      <c r="E79" s="2"/>
      <c r="F79" s="40">
        <f t="shared" si="15"/>
        <v>0</v>
      </c>
    </row>
    <row r="80" spans="1:6" ht="18.75" x14ac:dyDescent="0.25">
      <c r="A80" s="37"/>
      <c r="B80" s="38" t="s">
        <v>89</v>
      </c>
      <c r="C80" s="42" t="s">
        <v>7</v>
      </c>
      <c r="D80" s="117">
        <v>1</v>
      </c>
      <c r="E80" s="2"/>
      <c r="F80" s="40">
        <f t="shared" si="15"/>
        <v>0</v>
      </c>
    </row>
    <row r="81" spans="1:6" ht="18.75" x14ac:dyDescent="0.25">
      <c r="A81" s="37"/>
      <c r="B81" s="38" t="s">
        <v>90</v>
      </c>
      <c r="C81" s="42" t="s">
        <v>7</v>
      </c>
      <c r="D81" s="117">
        <v>1</v>
      </c>
      <c r="E81" s="2"/>
      <c r="F81" s="40">
        <f t="shared" si="15"/>
        <v>0</v>
      </c>
    </row>
    <row r="82" spans="1:6" ht="30" x14ac:dyDescent="0.25">
      <c r="A82" s="37"/>
      <c r="B82" s="38" t="s">
        <v>91</v>
      </c>
      <c r="C82" s="42" t="s">
        <v>7</v>
      </c>
      <c r="D82" s="117">
        <v>1</v>
      </c>
      <c r="E82" s="2"/>
      <c r="F82" s="40">
        <f>IF(D82="","",D82*E82)</f>
        <v>0</v>
      </c>
    </row>
    <row r="83" spans="1:6" ht="30" x14ac:dyDescent="0.25">
      <c r="A83" s="37"/>
      <c r="B83" s="38" t="s">
        <v>96</v>
      </c>
      <c r="C83" s="42" t="s">
        <v>7</v>
      </c>
      <c r="D83" s="117">
        <v>1</v>
      </c>
      <c r="E83" s="2"/>
      <c r="F83" s="40">
        <f>IF(D83="","",D83*E83)</f>
        <v>0</v>
      </c>
    </row>
    <row r="84" spans="1:6" ht="18.75" x14ac:dyDescent="0.25">
      <c r="A84" s="37"/>
      <c r="B84" s="38" t="s">
        <v>97</v>
      </c>
      <c r="C84" s="42" t="s">
        <v>7</v>
      </c>
      <c r="D84" s="117">
        <v>1</v>
      </c>
      <c r="E84" s="2"/>
      <c r="F84" s="40">
        <f>IF(D84="","",D84*E84)</f>
        <v>0</v>
      </c>
    </row>
    <row r="85" spans="1:6" ht="18.75" x14ac:dyDescent="0.25">
      <c r="A85" s="37"/>
      <c r="B85" s="38" t="s">
        <v>26</v>
      </c>
      <c r="C85" s="42" t="s">
        <v>7</v>
      </c>
      <c r="D85" s="117">
        <v>1</v>
      </c>
      <c r="E85" s="2"/>
      <c r="F85" s="40">
        <f>IF(D85="","",D85*E85)</f>
        <v>0</v>
      </c>
    </row>
    <row r="86" spans="1:6" ht="30" x14ac:dyDescent="0.25">
      <c r="A86" s="37"/>
      <c r="B86" s="38" t="s">
        <v>27</v>
      </c>
      <c r="C86" s="42" t="s">
        <v>7</v>
      </c>
      <c r="D86" s="117">
        <v>1</v>
      </c>
      <c r="E86" s="2"/>
      <c r="F86" s="40">
        <f>IF(D86="","",D86*E86)</f>
        <v>0</v>
      </c>
    </row>
    <row r="87" spans="1:6" ht="18.75" x14ac:dyDescent="0.25">
      <c r="A87" s="37" t="s">
        <v>102</v>
      </c>
      <c r="B87" s="41" t="s">
        <v>106</v>
      </c>
      <c r="C87" s="42"/>
      <c r="D87" s="117"/>
      <c r="E87" s="2"/>
      <c r="F87" s="40" t="str">
        <f t="shared" ref="F87" si="16">IF(D87="","",D87*E87)</f>
        <v/>
      </c>
    </row>
    <row r="88" spans="1:6" ht="18.75" x14ac:dyDescent="0.25">
      <c r="A88" s="37"/>
      <c r="B88" s="38" t="s">
        <v>22</v>
      </c>
      <c r="C88" s="42" t="s">
        <v>7</v>
      </c>
      <c r="D88" s="117">
        <v>1</v>
      </c>
      <c r="E88" s="2"/>
      <c r="F88" s="40">
        <f t="shared" ref="F88:F96" si="17">IF(D88="","",D88*E88)</f>
        <v>0</v>
      </c>
    </row>
    <row r="89" spans="1:6" ht="18.75" x14ac:dyDescent="0.25">
      <c r="A89" s="37"/>
      <c r="B89" s="38" t="s">
        <v>92</v>
      </c>
      <c r="C89" s="42" t="s">
        <v>16</v>
      </c>
      <c r="D89" s="117">
        <v>1</v>
      </c>
      <c r="E89" s="2"/>
      <c r="F89" s="40">
        <f t="shared" si="17"/>
        <v>0</v>
      </c>
    </row>
    <row r="90" spans="1:6" ht="18.75" x14ac:dyDescent="0.25">
      <c r="A90" s="37"/>
      <c r="B90" s="38" t="s">
        <v>93</v>
      </c>
      <c r="C90" s="42" t="s">
        <v>7</v>
      </c>
      <c r="D90" s="117">
        <v>1</v>
      </c>
      <c r="E90" s="2"/>
      <c r="F90" s="40">
        <f t="shared" si="17"/>
        <v>0</v>
      </c>
    </row>
    <row r="91" spans="1:6" ht="30" x14ac:dyDescent="0.25">
      <c r="A91" s="37"/>
      <c r="B91" s="38" t="s">
        <v>94</v>
      </c>
      <c r="C91" s="42" t="s">
        <v>7</v>
      </c>
      <c r="D91" s="117">
        <v>2</v>
      </c>
      <c r="E91" s="2"/>
      <c r="F91" s="40">
        <f t="shared" si="17"/>
        <v>0</v>
      </c>
    </row>
    <row r="92" spans="1:6" ht="18.75" x14ac:dyDescent="0.25">
      <c r="A92" s="37"/>
      <c r="B92" s="38" t="s">
        <v>95</v>
      </c>
      <c r="C92" s="42" t="s">
        <v>16</v>
      </c>
      <c r="D92" s="117">
        <v>2</v>
      </c>
      <c r="E92" s="2"/>
      <c r="F92" s="40">
        <f t="shared" si="17"/>
        <v>0</v>
      </c>
    </row>
    <row r="93" spans="1:6" ht="30" x14ac:dyDescent="0.25">
      <c r="A93" s="37"/>
      <c r="B93" s="38" t="s">
        <v>96</v>
      </c>
      <c r="C93" s="42" t="s">
        <v>7</v>
      </c>
      <c r="D93" s="117">
        <v>1</v>
      </c>
      <c r="E93" s="2"/>
      <c r="F93" s="40">
        <f t="shared" si="17"/>
        <v>0</v>
      </c>
    </row>
    <row r="94" spans="1:6" ht="18.75" x14ac:dyDescent="0.25">
      <c r="A94" s="37"/>
      <c r="B94" s="38" t="s">
        <v>97</v>
      </c>
      <c r="C94" s="42" t="s">
        <v>7</v>
      </c>
      <c r="D94" s="117">
        <v>1</v>
      </c>
      <c r="E94" s="2"/>
      <c r="F94" s="40">
        <f t="shared" si="17"/>
        <v>0</v>
      </c>
    </row>
    <row r="95" spans="1:6" ht="18.75" x14ac:dyDescent="0.25">
      <c r="A95" s="37"/>
      <c r="B95" s="38" t="s">
        <v>26</v>
      </c>
      <c r="C95" s="42" t="s">
        <v>7</v>
      </c>
      <c r="D95" s="117">
        <v>1</v>
      </c>
      <c r="E95" s="2"/>
      <c r="F95" s="40">
        <f t="shared" si="17"/>
        <v>0</v>
      </c>
    </row>
    <row r="96" spans="1:6" ht="30" x14ac:dyDescent="0.25">
      <c r="A96" s="37"/>
      <c r="B96" s="38" t="s">
        <v>27</v>
      </c>
      <c r="C96" s="42" t="s">
        <v>7</v>
      </c>
      <c r="D96" s="117">
        <v>1</v>
      </c>
      <c r="E96" s="2"/>
      <c r="F96" s="40">
        <f t="shared" si="17"/>
        <v>0</v>
      </c>
    </row>
    <row r="97" spans="1:6" ht="18.75" x14ac:dyDescent="0.25">
      <c r="A97" s="37" t="s">
        <v>108</v>
      </c>
      <c r="B97" s="41" t="s">
        <v>107</v>
      </c>
      <c r="C97" s="42"/>
      <c r="D97" s="117"/>
      <c r="E97" s="2"/>
      <c r="F97" s="40" t="str">
        <f t="shared" ref="F97" si="18">IF(D97="","",D97*E97)</f>
        <v/>
      </c>
    </row>
    <row r="98" spans="1:6" ht="18.75" x14ac:dyDescent="0.25">
      <c r="A98" s="37"/>
      <c r="B98" s="38" t="s">
        <v>109</v>
      </c>
      <c r="C98" s="42" t="s">
        <v>7</v>
      </c>
      <c r="D98" s="117">
        <v>1</v>
      </c>
      <c r="E98" s="2"/>
      <c r="F98" s="40">
        <f t="shared" ref="F98:F107" si="19">IF(D98="","",D98*E98)</f>
        <v>0</v>
      </c>
    </row>
    <row r="99" spans="1:6" ht="45" x14ac:dyDescent="0.25">
      <c r="A99" s="37"/>
      <c r="B99" s="38" t="s">
        <v>103</v>
      </c>
      <c r="C99" s="42" t="s">
        <v>7</v>
      </c>
      <c r="D99" s="117">
        <v>1</v>
      </c>
      <c r="E99" s="2"/>
      <c r="F99" s="40">
        <f t="shared" si="19"/>
        <v>0</v>
      </c>
    </row>
    <row r="100" spans="1:6" ht="18.75" x14ac:dyDescent="0.25">
      <c r="A100" s="37"/>
      <c r="B100" s="38" t="s">
        <v>152</v>
      </c>
      <c r="C100" s="42" t="s">
        <v>16</v>
      </c>
      <c r="D100" s="117">
        <v>1</v>
      </c>
      <c r="E100" s="2"/>
      <c r="F100" s="40">
        <f t="shared" si="19"/>
        <v>0</v>
      </c>
    </row>
    <row r="101" spans="1:6" ht="18.75" x14ac:dyDescent="0.25">
      <c r="A101" s="37"/>
      <c r="B101" s="38" t="s">
        <v>153</v>
      </c>
      <c r="C101" s="42" t="s">
        <v>16</v>
      </c>
      <c r="D101" s="117">
        <v>2</v>
      </c>
      <c r="E101" s="2"/>
      <c r="F101" s="40">
        <f t="shared" si="19"/>
        <v>0</v>
      </c>
    </row>
    <row r="102" spans="1:6" ht="30" x14ac:dyDescent="0.25">
      <c r="A102" s="37"/>
      <c r="B102" s="38" t="s">
        <v>28</v>
      </c>
      <c r="C102" s="42" t="s">
        <v>7</v>
      </c>
      <c r="D102" s="117">
        <v>1</v>
      </c>
      <c r="E102" s="2"/>
      <c r="F102" s="40">
        <f t="shared" si="19"/>
        <v>0</v>
      </c>
    </row>
    <row r="103" spans="1:6" ht="30" x14ac:dyDescent="0.25">
      <c r="A103" s="37"/>
      <c r="B103" s="38" t="s">
        <v>94</v>
      </c>
      <c r="C103" s="42" t="s">
        <v>7</v>
      </c>
      <c r="D103" s="117">
        <v>2</v>
      </c>
      <c r="E103" s="2"/>
      <c r="F103" s="40">
        <f t="shared" si="19"/>
        <v>0</v>
      </c>
    </row>
    <row r="104" spans="1:6" ht="18.75" x14ac:dyDescent="0.25">
      <c r="A104" s="37"/>
      <c r="B104" s="38" t="s">
        <v>95</v>
      </c>
      <c r="C104" s="42" t="s">
        <v>16</v>
      </c>
      <c r="D104" s="117">
        <v>2</v>
      </c>
      <c r="E104" s="2"/>
      <c r="F104" s="40">
        <f t="shared" si="19"/>
        <v>0</v>
      </c>
    </row>
    <row r="105" spans="1:6" ht="18.75" x14ac:dyDescent="0.25">
      <c r="A105" s="37"/>
      <c r="B105" s="38" t="s">
        <v>25</v>
      </c>
      <c r="C105" s="42" t="s">
        <v>7</v>
      </c>
      <c r="D105" s="117">
        <v>1</v>
      </c>
      <c r="E105" s="2"/>
      <c r="F105" s="40">
        <f t="shared" si="19"/>
        <v>0</v>
      </c>
    </row>
    <row r="106" spans="1:6" ht="18.75" x14ac:dyDescent="0.25">
      <c r="A106" s="37"/>
      <c r="B106" s="38" t="s">
        <v>26</v>
      </c>
      <c r="C106" s="42" t="s">
        <v>7</v>
      </c>
      <c r="D106" s="117">
        <v>1</v>
      </c>
      <c r="E106" s="2"/>
      <c r="F106" s="40">
        <f t="shared" si="19"/>
        <v>0</v>
      </c>
    </row>
    <row r="107" spans="1:6" ht="30" x14ac:dyDescent="0.25">
      <c r="A107" s="37"/>
      <c r="B107" s="38" t="s">
        <v>27</v>
      </c>
      <c r="C107" s="42" t="s">
        <v>7</v>
      </c>
      <c r="D107" s="117">
        <v>1</v>
      </c>
      <c r="E107" s="2"/>
      <c r="F107" s="40">
        <f t="shared" si="19"/>
        <v>0</v>
      </c>
    </row>
    <row r="108" spans="1:6" ht="4.5" customHeight="1" thickBot="1" x14ac:dyDescent="0.3">
      <c r="A108" s="49"/>
      <c r="B108" s="50"/>
      <c r="C108" s="51"/>
      <c r="D108" s="120"/>
      <c r="E108" s="17"/>
      <c r="F108" s="53"/>
    </row>
    <row r="109" spans="1:6" ht="20.25" thickTop="1" thickBot="1" x14ac:dyDescent="0.3">
      <c r="A109" s="54" t="s">
        <v>142</v>
      </c>
      <c r="B109" s="55" t="str">
        <f>"SOUS-TOTAL € HT - " &amp; B67</f>
        <v>SOUS-TOTAL € HT - Réseaux primaires</v>
      </c>
      <c r="C109" s="56"/>
      <c r="D109" s="121"/>
      <c r="E109" s="16"/>
      <c r="F109" s="58">
        <f>SUM(F68:F107)</f>
        <v>0</v>
      </c>
    </row>
    <row r="110" spans="1:6" ht="4.5" customHeight="1" thickTop="1" x14ac:dyDescent="0.25">
      <c r="A110" s="59"/>
      <c r="B110" s="60"/>
      <c r="C110" s="61"/>
      <c r="D110" s="122"/>
      <c r="E110" s="19"/>
      <c r="F110" s="63"/>
    </row>
    <row r="111" spans="1:6" ht="18.75" x14ac:dyDescent="0.25">
      <c r="A111" s="31" t="s">
        <v>110</v>
      </c>
      <c r="B111" s="32" t="s">
        <v>99</v>
      </c>
      <c r="C111" s="33"/>
      <c r="D111" s="123"/>
      <c r="E111" s="1"/>
      <c r="F111" s="36"/>
    </row>
    <row r="112" spans="1:6" ht="18.75" x14ac:dyDescent="0.25">
      <c r="A112" s="37" t="s">
        <v>112</v>
      </c>
      <c r="B112" s="41" t="s">
        <v>114</v>
      </c>
      <c r="C112" s="42"/>
      <c r="D112" s="117"/>
      <c r="E112" s="2"/>
      <c r="F112" s="40" t="str">
        <f t="shared" ref="F112" si="20">IF(D112="","",D112*E112)</f>
        <v/>
      </c>
    </row>
    <row r="113" spans="1:6" ht="45" x14ac:dyDescent="0.25">
      <c r="A113" s="37"/>
      <c r="B113" s="38" t="s">
        <v>115</v>
      </c>
      <c r="C113" s="42" t="s">
        <v>16</v>
      </c>
      <c r="D113" s="117">
        <v>1</v>
      </c>
      <c r="E113" s="2"/>
      <c r="F113" s="40">
        <f t="shared" ref="F113:F120" si="21">IF(D113="","",D113*E113)</f>
        <v>0</v>
      </c>
    </row>
    <row r="114" spans="1:6" ht="45" x14ac:dyDescent="0.25">
      <c r="A114" s="37"/>
      <c r="B114" s="38" t="s">
        <v>161</v>
      </c>
      <c r="C114" s="42" t="s">
        <v>16</v>
      </c>
      <c r="D114" s="117">
        <v>1</v>
      </c>
      <c r="E114" s="2"/>
      <c r="F114" s="40">
        <f t="shared" si="21"/>
        <v>0</v>
      </c>
    </row>
    <row r="115" spans="1:6" ht="30" x14ac:dyDescent="0.25">
      <c r="A115" s="37"/>
      <c r="B115" s="38" t="s">
        <v>162</v>
      </c>
      <c r="C115" s="42" t="s">
        <v>7</v>
      </c>
      <c r="D115" s="117">
        <v>1</v>
      </c>
      <c r="E115" s="2"/>
      <c r="F115" s="40">
        <f t="shared" si="21"/>
        <v>0</v>
      </c>
    </row>
    <row r="116" spans="1:6" ht="18.75" x14ac:dyDescent="0.25">
      <c r="A116" s="37"/>
      <c r="B116" s="38" t="s">
        <v>95</v>
      </c>
      <c r="C116" s="42" t="s">
        <v>16</v>
      </c>
      <c r="D116" s="117">
        <v>2</v>
      </c>
      <c r="E116" s="2"/>
      <c r="F116" s="40">
        <f t="shared" si="21"/>
        <v>0</v>
      </c>
    </row>
    <row r="117" spans="1:6" ht="18.75" x14ac:dyDescent="0.25">
      <c r="A117" s="37"/>
      <c r="B117" s="38" t="s">
        <v>100</v>
      </c>
      <c r="C117" s="42" t="s">
        <v>16</v>
      </c>
      <c r="D117" s="117">
        <v>1</v>
      </c>
      <c r="E117" s="2"/>
      <c r="F117" s="40">
        <f t="shared" si="21"/>
        <v>0</v>
      </c>
    </row>
    <row r="118" spans="1:6" ht="18.75" x14ac:dyDescent="0.25">
      <c r="A118" s="37"/>
      <c r="B118" s="38" t="s">
        <v>25</v>
      </c>
      <c r="C118" s="42" t="s">
        <v>7</v>
      </c>
      <c r="D118" s="117">
        <v>1</v>
      </c>
      <c r="E118" s="2"/>
      <c r="F118" s="40">
        <f t="shared" si="21"/>
        <v>0</v>
      </c>
    </row>
    <row r="119" spans="1:6" ht="18.75" x14ac:dyDescent="0.25">
      <c r="A119" s="37"/>
      <c r="B119" s="38" t="s">
        <v>26</v>
      </c>
      <c r="C119" s="42" t="s">
        <v>7</v>
      </c>
      <c r="D119" s="117">
        <v>1</v>
      </c>
      <c r="E119" s="2"/>
      <c r="F119" s="40">
        <f t="shared" si="21"/>
        <v>0</v>
      </c>
    </row>
    <row r="120" spans="1:6" ht="30" x14ac:dyDescent="0.25">
      <c r="A120" s="37"/>
      <c r="B120" s="38" t="s">
        <v>27</v>
      </c>
      <c r="C120" s="42" t="s">
        <v>7</v>
      </c>
      <c r="D120" s="117">
        <v>1</v>
      </c>
      <c r="E120" s="2"/>
      <c r="F120" s="40">
        <f t="shared" si="21"/>
        <v>0</v>
      </c>
    </row>
    <row r="121" spans="1:6" ht="18.75" x14ac:dyDescent="0.25">
      <c r="A121" s="37" t="s">
        <v>113</v>
      </c>
      <c r="B121" s="41" t="s">
        <v>164</v>
      </c>
      <c r="C121" s="42"/>
      <c r="D121" s="117"/>
      <c r="E121" s="2"/>
      <c r="F121" s="40" t="str">
        <f t="shared" ref="F121" si="22">IF(D121="","",D121*E121)</f>
        <v/>
      </c>
    </row>
    <row r="122" spans="1:6" ht="18.75" x14ac:dyDescent="0.25">
      <c r="A122" s="37"/>
      <c r="B122" s="38" t="s">
        <v>163</v>
      </c>
      <c r="C122" s="42" t="s">
        <v>7</v>
      </c>
      <c r="D122" s="117">
        <v>1</v>
      </c>
      <c r="E122" s="2"/>
      <c r="F122" s="40">
        <f>IF(D122="","",D122*E122)</f>
        <v>0</v>
      </c>
    </row>
    <row r="123" spans="1:6" ht="30" x14ac:dyDescent="0.25">
      <c r="A123" s="37"/>
      <c r="B123" s="38" t="s">
        <v>27</v>
      </c>
      <c r="C123" s="42" t="s">
        <v>7</v>
      </c>
      <c r="D123" s="117">
        <v>1</v>
      </c>
      <c r="E123" s="2"/>
      <c r="F123" s="40">
        <f>IF(D123="","",D123*E123)</f>
        <v>0</v>
      </c>
    </row>
    <row r="124" spans="1:6" ht="18.75" x14ac:dyDescent="0.25">
      <c r="A124" s="37" t="s">
        <v>116</v>
      </c>
      <c r="B124" s="41" t="s">
        <v>117</v>
      </c>
      <c r="C124" s="42"/>
      <c r="D124" s="117"/>
      <c r="E124" s="2"/>
      <c r="F124" s="40" t="str">
        <f t="shared" ref="F124" si="23">IF(D124="","",D124*E124)</f>
        <v/>
      </c>
    </row>
    <row r="125" spans="1:6" ht="30" x14ac:dyDescent="0.25">
      <c r="A125" s="37"/>
      <c r="B125" s="38" t="s">
        <v>118</v>
      </c>
      <c r="C125" s="42" t="s">
        <v>16</v>
      </c>
      <c r="D125" s="117">
        <v>48</v>
      </c>
      <c r="E125" s="2"/>
      <c r="F125" s="40">
        <f>IF(D125="","",D125*E125)</f>
        <v>0</v>
      </c>
    </row>
    <row r="126" spans="1:6" ht="18.75" x14ac:dyDescent="0.25">
      <c r="A126" s="37" t="s">
        <v>119</v>
      </c>
      <c r="B126" s="41" t="s">
        <v>120</v>
      </c>
      <c r="C126" s="42"/>
      <c r="D126" s="117"/>
      <c r="E126" s="2"/>
      <c r="F126" s="40" t="str">
        <f t="shared" ref="F126" si="24">IF(D126="","",D126*E126)</f>
        <v/>
      </c>
    </row>
    <row r="127" spans="1:6" ht="30" x14ac:dyDescent="0.25">
      <c r="A127" s="37"/>
      <c r="B127" s="38" t="s">
        <v>83</v>
      </c>
      <c r="C127" s="42" t="s">
        <v>16</v>
      </c>
      <c r="D127" s="117">
        <v>1</v>
      </c>
      <c r="E127" s="2"/>
      <c r="F127" s="40">
        <f>IF(D127="","",D127*E127)</f>
        <v>0</v>
      </c>
    </row>
    <row r="128" spans="1:6" ht="18.75" x14ac:dyDescent="0.25">
      <c r="A128" s="37"/>
      <c r="B128" s="38" t="s">
        <v>25</v>
      </c>
      <c r="C128" s="42" t="s">
        <v>7</v>
      </c>
      <c r="D128" s="117">
        <v>1</v>
      </c>
      <c r="E128" s="2"/>
      <c r="F128" s="40">
        <f>IF(D128="","",D128*E128)</f>
        <v>0</v>
      </c>
    </row>
    <row r="129" spans="1:6" ht="18.75" x14ac:dyDescent="0.25">
      <c r="A129" s="37"/>
      <c r="B129" s="38" t="s">
        <v>26</v>
      </c>
      <c r="C129" s="42" t="s">
        <v>7</v>
      </c>
      <c r="D129" s="117">
        <v>1</v>
      </c>
      <c r="E129" s="2"/>
      <c r="F129" s="40">
        <f>IF(D129="","",D129*E129)</f>
        <v>0</v>
      </c>
    </row>
    <row r="130" spans="1:6" ht="4.5" customHeight="1" thickBot="1" x14ac:dyDescent="0.3">
      <c r="A130" s="49"/>
      <c r="B130" s="50"/>
      <c r="C130" s="51"/>
      <c r="D130" s="120"/>
      <c r="E130" s="17"/>
      <c r="F130" s="53"/>
    </row>
    <row r="131" spans="1:6" ht="20.25" thickTop="1" thickBot="1" x14ac:dyDescent="0.3">
      <c r="A131" s="54" t="s">
        <v>142</v>
      </c>
      <c r="B131" s="55" t="str">
        <f>"SOUS-TOTAL € HT - " &amp; B111</f>
        <v>SOUS-TOTAL € HT - Réseaux secondaires</v>
      </c>
      <c r="C131" s="56"/>
      <c r="D131" s="121"/>
      <c r="E131" s="16"/>
      <c r="F131" s="58">
        <f>SUM(F111:F129)</f>
        <v>0</v>
      </c>
    </row>
    <row r="132" spans="1:6" ht="4.5" customHeight="1" thickTop="1" x14ac:dyDescent="0.25">
      <c r="A132" s="59"/>
      <c r="B132" s="60"/>
      <c r="C132" s="61"/>
      <c r="D132" s="122"/>
      <c r="E132" s="62"/>
      <c r="F132" s="63"/>
    </row>
    <row r="133" spans="1:6" ht="18.75" x14ac:dyDescent="0.25">
      <c r="A133" s="31" t="s">
        <v>121</v>
      </c>
      <c r="B133" s="32" t="s">
        <v>122</v>
      </c>
      <c r="C133" s="33"/>
      <c r="D133" s="123"/>
      <c r="E133" s="35"/>
      <c r="F133" s="36"/>
    </row>
    <row r="134" spans="1:6" ht="57" customHeight="1" x14ac:dyDescent="0.25">
      <c r="A134" s="45"/>
      <c r="B134" s="65" t="s">
        <v>29</v>
      </c>
      <c r="C134" s="66" t="s">
        <v>7</v>
      </c>
      <c r="D134" s="124">
        <v>1</v>
      </c>
      <c r="E134" s="187" t="s">
        <v>123</v>
      </c>
      <c r="F134" s="188"/>
    </row>
    <row r="135" spans="1:6" ht="4.5" customHeight="1" thickBot="1" x14ac:dyDescent="0.3">
      <c r="A135" s="49"/>
      <c r="B135" s="50"/>
      <c r="C135" s="51"/>
      <c r="D135" s="120"/>
      <c r="E135" s="52"/>
      <c r="F135" s="53"/>
    </row>
    <row r="136" spans="1:6" ht="20.25" thickTop="1" thickBot="1" x14ac:dyDescent="0.3">
      <c r="A136" s="54" t="s">
        <v>142</v>
      </c>
      <c r="B136" s="55" t="str">
        <f>"SOUS-TOTAL € HT - " &amp; B133</f>
        <v>SOUS-TOTAL € HT - Régulation des installations</v>
      </c>
      <c r="C136" s="56"/>
      <c r="D136" s="121"/>
      <c r="E136" s="16"/>
      <c r="F136" s="58">
        <f>SUM(F134)</f>
        <v>0</v>
      </c>
    </row>
    <row r="137" spans="1:6" ht="4.5" customHeight="1" thickTop="1" x14ac:dyDescent="0.25">
      <c r="A137" s="59"/>
      <c r="B137" s="60"/>
      <c r="C137" s="61"/>
      <c r="D137" s="122"/>
      <c r="E137" s="19"/>
      <c r="F137" s="63"/>
    </row>
    <row r="138" spans="1:6" ht="18.75" x14ac:dyDescent="0.25">
      <c r="A138" s="31" t="s">
        <v>124</v>
      </c>
      <c r="B138" s="32" t="s">
        <v>125</v>
      </c>
      <c r="C138" s="33"/>
      <c r="D138" s="123"/>
      <c r="E138" s="1"/>
      <c r="F138" s="36"/>
    </row>
    <row r="139" spans="1:6" ht="18.75" x14ac:dyDescent="0.25">
      <c r="A139" s="37" t="s">
        <v>126</v>
      </c>
      <c r="B139" s="41" t="s">
        <v>127</v>
      </c>
      <c r="C139" s="42"/>
      <c r="D139" s="117"/>
      <c r="E139" s="2"/>
      <c r="F139" s="40" t="str">
        <f t="shared" ref="F139" si="25">IF(D139="","",D139*E139)</f>
        <v/>
      </c>
    </row>
    <row r="140" spans="1:6" ht="18.75" x14ac:dyDescent="0.25">
      <c r="A140" s="37"/>
      <c r="B140" s="38" t="s">
        <v>128</v>
      </c>
      <c r="C140" s="42" t="s">
        <v>7</v>
      </c>
      <c r="D140" s="117">
        <v>2</v>
      </c>
      <c r="E140" s="2"/>
      <c r="F140" s="40">
        <f>IF(D140="","",D140*E140)</f>
        <v>0</v>
      </c>
    </row>
    <row r="141" spans="1:6" ht="18.75" x14ac:dyDescent="0.25">
      <c r="A141" s="37" t="s">
        <v>130</v>
      </c>
      <c r="B141" s="41" t="s">
        <v>129</v>
      </c>
      <c r="C141" s="42"/>
      <c r="D141" s="117"/>
      <c r="E141" s="2"/>
      <c r="F141" s="40" t="str">
        <f t="shared" ref="F141:F147" si="26">IF(D141="","",D141*E141)</f>
        <v/>
      </c>
    </row>
    <row r="142" spans="1:6" ht="18.75" x14ac:dyDescent="0.25">
      <c r="A142" s="37"/>
      <c r="B142" s="38" t="s">
        <v>132</v>
      </c>
      <c r="C142" s="42" t="s">
        <v>7</v>
      </c>
      <c r="D142" s="117">
        <v>1</v>
      </c>
      <c r="E142" s="2"/>
      <c r="F142" s="40">
        <f t="shared" si="26"/>
        <v>0</v>
      </c>
    </row>
    <row r="143" spans="1:6" ht="18.75" x14ac:dyDescent="0.25">
      <c r="A143" s="37" t="s">
        <v>133</v>
      </c>
      <c r="B143" s="41" t="s">
        <v>134</v>
      </c>
      <c r="C143" s="42"/>
      <c r="D143" s="117"/>
      <c r="E143" s="2"/>
      <c r="F143" s="40" t="str">
        <f t="shared" si="26"/>
        <v/>
      </c>
    </row>
    <row r="144" spans="1:6" ht="18.75" x14ac:dyDescent="0.25">
      <c r="A144" s="37"/>
      <c r="B144" s="38" t="s">
        <v>131</v>
      </c>
      <c r="C144" s="42" t="s">
        <v>7</v>
      </c>
      <c r="D144" s="117">
        <v>1</v>
      </c>
      <c r="E144" s="2"/>
      <c r="F144" s="40">
        <f t="shared" si="26"/>
        <v>0</v>
      </c>
    </row>
    <row r="145" spans="1:6" ht="18.75" x14ac:dyDescent="0.25">
      <c r="A145" s="37" t="s">
        <v>136</v>
      </c>
      <c r="B145" s="41" t="s">
        <v>135</v>
      </c>
      <c r="C145" s="42"/>
      <c r="D145" s="117"/>
      <c r="E145" s="2"/>
      <c r="F145" s="40" t="str">
        <f t="shared" si="26"/>
        <v/>
      </c>
    </row>
    <row r="146" spans="1:6" ht="18.75" x14ac:dyDescent="0.25">
      <c r="A146" s="37"/>
      <c r="B146" s="38" t="s">
        <v>137</v>
      </c>
      <c r="C146" s="42" t="s">
        <v>7</v>
      </c>
      <c r="D146" s="117">
        <v>1</v>
      </c>
      <c r="E146" s="2"/>
      <c r="F146" s="40">
        <f t="shared" si="26"/>
        <v>0</v>
      </c>
    </row>
    <row r="147" spans="1:6" ht="18.75" x14ac:dyDescent="0.25">
      <c r="A147" s="37"/>
      <c r="B147" s="38" t="s">
        <v>138</v>
      </c>
      <c r="C147" s="42" t="s">
        <v>7</v>
      </c>
      <c r="D147" s="117">
        <v>1</v>
      </c>
      <c r="E147" s="2"/>
      <c r="F147" s="40">
        <f t="shared" si="26"/>
        <v>0</v>
      </c>
    </row>
    <row r="148" spans="1:6" ht="18.75" x14ac:dyDescent="0.25">
      <c r="A148" s="37" t="s">
        <v>140</v>
      </c>
      <c r="B148" s="41" t="s">
        <v>139</v>
      </c>
      <c r="C148" s="42"/>
      <c r="D148" s="117"/>
      <c r="E148" s="2"/>
      <c r="F148" s="40" t="str">
        <f t="shared" ref="F148:F149" si="27">IF(D148="","",D148*E148)</f>
        <v/>
      </c>
    </row>
    <row r="149" spans="1:6" ht="18.75" x14ac:dyDescent="0.25">
      <c r="A149" s="37"/>
      <c r="B149" s="67" t="s">
        <v>141</v>
      </c>
      <c r="C149" s="68" t="s">
        <v>7</v>
      </c>
      <c r="D149" s="125">
        <v>3</v>
      </c>
      <c r="E149" s="4"/>
      <c r="F149" s="69">
        <f t="shared" si="27"/>
        <v>0</v>
      </c>
    </row>
    <row r="150" spans="1:6" ht="4.5" customHeight="1" thickBot="1" x14ac:dyDescent="0.3">
      <c r="A150" s="70"/>
      <c r="B150" s="71"/>
      <c r="C150" s="72"/>
      <c r="D150" s="126"/>
      <c r="E150" s="22"/>
      <c r="F150" s="74"/>
    </row>
    <row r="151" spans="1:6" ht="20.25" thickTop="1" thickBot="1" x14ac:dyDescent="0.3">
      <c r="A151" s="54" t="s">
        <v>142</v>
      </c>
      <c r="B151" s="55" t="str">
        <f>"SOUS-TOTAL € HT - " &amp; B138</f>
        <v>SOUS-TOTAL € HT - Travaux de mise en conformité</v>
      </c>
      <c r="C151" s="56"/>
      <c r="D151" s="121"/>
      <c r="E151" s="16"/>
      <c r="F151" s="58">
        <f>SUM(F138:F149)</f>
        <v>0</v>
      </c>
    </row>
    <row r="152" spans="1:6" ht="4.5" customHeight="1" thickTop="1" x14ac:dyDescent="0.25">
      <c r="A152" s="75"/>
      <c r="B152" s="76"/>
      <c r="C152" s="77"/>
      <c r="D152" s="127"/>
      <c r="E152" s="20"/>
      <c r="F152" s="80"/>
    </row>
    <row r="153" spans="1:6" ht="18.75" x14ac:dyDescent="0.25">
      <c r="A153" s="81" t="s">
        <v>143</v>
      </c>
      <c r="B153" s="82" t="s">
        <v>156</v>
      </c>
      <c r="C153" s="83"/>
      <c r="D153" s="128"/>
      <c r="E153" s="21"/>
      <c r="F153" s="84"/>
    </row>
    <row r="154" spans="1:6" ht="30" x14ac:dyDescent="0.25">
      <c r="A154" s="37"/>
      <c r="B154" s="38" t="s">
        <v>157</v>
      </c>
      <c r="C154" s="42" t="s">
        <v>7</v>
      </c>
      <c r="D154" s="117">
        <v>1</v>
      </c>
      <c r="E154" s="2"/>
      <c r="F154" s="40">
        <f>IF(D154="","",D154*E154)</f>
        <v>0</v>
      </c>
    </row>
    <row r="155" spans="1:6" ht="18.75" x14ac:dyDescent="0.25">
      <c r="A155" s="37"/>
      <c r="B155" s="38" t="s">
        <v>158</v>
      </c>
      <c r="C155" s="42" t="s">
        <v>7</v>
      </c>
      <c r="D155" s="117">
        <v>1</v>
      </c>
      <c r="E155" s="2"/>
      <c r="F155" s="40">
        <f>IF(D155="","",D155*E155)</f>
        <v>0</v>
      </c>
    </row>
    <row r="156" spans="1:6" ht="4.5" customHeight="1" thickBot="1" x14ac:dyDescent="0.3">
      <c r="A156" s="70"/>
      <c r="B156" s="71"/>
      <c r="C156" s="72"/>
      <c r="D156" s="126"/>
      <c r="E156" s="22"/>
      <c r="F156" s="74"/>
    </row>
    <row r="157" spans="1:6" ht="20.25" thickTop="1" thickBot="1" x14ac:dyDescent="0.3">
      <c r="A157" s="54" t="s">
        <v>142</v>
      </c>
      <c r="B157" s="55" t="str">
        <f>"SOUS-TOTAL € HT - " &amp; B153</f>
        <v>SOUS-TOTAL € HT - Remplissage des circuits</v>
      </c>
      <c r="C157" s="56"/>
      <c r="D157" s="121"/>
      <c r="E157" s="16"/>
      <c r="F157" s="58">
        <f>SUM(F154:F155)</f>
        <v>0</v>
      </c>
    </row>
    <row r="158" spans="1:6" ht="4.5" customHeight="1" thickTop="1" x14ac:dyDescent="0.25">
      <c r="A158" s="75"/>
      <c r="B158" s="76"/>
      <c r="C158" s="77"/>
      <c r="D158" s="127"/>
      <c r="E158" s="20"/>
      <c r="F158" s="80"/>
    </row>
    <row r="159" spans="1:6" ht="18.75" x14ac:dyDescent="0.25">
      <c r="A159" s="81" t="s">
        <v>146</v>
      </c>
      <c r="B159" s="82" t="s">
        <v>144</v>
      </c>
      <c r="C159" s="83"/>
      <c r="D159" s="128"/>
      <c r="E159" s="21"/>
      <c r="F159" s="84"/>
    </row>
    <row r="160" spans="1:6" ht="30" x14ac:dyDescent="0.25">
      <c r="A160" s="37"/>
      <c r="B160" s="38" t="s">
        <v>145</v>
      </c>
      <c r="C160" s="42" t="s">
        <v>7</v>
      </c>
      <c r="D160" s="117">
        <v>1</v>
      </c>
      <c r="E160" s="2"/>
      <c r="F160" s="40">
        <f>IF(D160="","",D160*E160)</f>
        <v>0</v>
      </c>
    </row>
    <row r="161" spans="1:7" ht="4.5" customHeight="1" thickBot="1" x14ac:dyDescent="0.3">
      <c r="A161" s="70"/>
      <c r="B161" s="71"/>
      <c r="C161" s="72"/>
      <c r="D161" s="126"/>
      <c r="E161" s="22"/>
      <c r="F161" s="74"/>
    </row>
    <row r="162" spans="1:7" ht="20.25" thickTop="1" thickBot="1" x14ac:dyDescent="0.3">
      <c r="A162" s="54" t="s">
        <v>142</v>
      </c>
      <c r="B162" s="55" t="str">
        <f>"SOUS-TOTAL € HT - " &amp; B159</f>
        <v>SOUS-TOTAL € HT - Essais, réglages et mises en service</v>
      </c>
      <c r="C162" s="56"/>
      <c r="D162" s="121"/>
      <c r="E162" s="16"/>
      <c r="F162" s="58">
        <f>SUM(F160)</f>
        <v>0</v>
      </c>
    </row>
    <row r="163" spans="1:7" ht="4.5" customHeight="1" thickTop="1" x14ac:dyDescent="0.25">
      <c r="A163" s="75"/>
      <c r="B163" s="76"/>
      <c r="C163" s="77"/>
      <c r="D163" s="127"/>
      <c r="E163" s="20"/>
      <c r="F163" s="80"/>
    </row>
    <row r="164" spans="1:7" ht="18.75" x14ac:dyDescent="0.25">
      <c r="A164" s="81" t="s">
        <v>149</v>
      </c>
      <c r="B164" s="82" t="s">
        <v>147</v>
      </c>
      <c r="C164" s="83"/>
      <c r="D164" s="128"/>
      <c r="E164" s="21"/>
      <c r="F164" s="84"/>
    </row>
    <row r="165" spans="1:7" ht="30" x14ac:dyDescent="0.25">
      <c r="A165" s="37"/>
      <c r="B165" s="38" t="s">
        <v>148</v>
      </c>
      <c r="C165" s="42" t="s">
        <v>7</v>
      </c>
      <c r="D165" s="117">
        <v>1</v>
      </c>
      <c r="E165" s="2"/>
      <c r="F165" s="40">
        <f>IF(D165="","",D165*E165)</f>
        <v>0</v>
      </c>
    </row>
    <row r="166" spans="1:7" ht="4.5" customHeight="1" thickBot="1" x14ac:dyDescent="0.3">
      <c r="A166" s="70"/>
      <c r="B166" s="71"/>
      <c r="C166" s="72"/>
      <c r="D166" s="126"/>
      <c r="E166" s="22"/>
      <c r="F166" s="74"/>
    </row>
    <row r="167" spans="1:7" ht="20.25" thickTop="1" thickBot="1" x14ac:dyDescent="0.3">
      <c r="A167" s="54" t="s">
        <v>142</v>
      </c>
      <c r="B167" s="55" t="str">
        <f>"SOUS-TOTAL € HT - " &amp; B164</f>
        <v>SOUS-TOTAL € HT - Documents techniques, schémas, plans &amp; DOE</v>
      </c>
      <c r="C167" s="56"/>
      <c r="D167" s="121"/>
      <c r="E167" s="16"/>
      <c r="F167" s="58">
        <f>SUM(F165)</f>
        <v>0</v>
      </c>
    </row>
    <row r="168" spans="1:7" ht="4.5" customHeight="1" thickTop="1" x14ac:dyDescent="0.25">
      <c r="A168" s="75"/>
      <c r="B168" s="76"/>
      <c r="C168" s="77"/>
      <c r="D168" s="127"/>
      <c r="E168" s="20"/>
      <c r="F168" s="80"/>
    </row>
    <row r="169" spans="1:7" ht="18.75" x14ac:dyDescent="0.25">
      <c r="A169" s="81" t="s">
        <v>159</v>
      </c>
      <c r="B169" s="82" t="s">
        <v>151</v>
      </c>
      <c r="C169" s="83"/>
      <c r="D169" s="128"/>
      <c r="E169" s="21"/>
      <c r="F169" s="84"/>
    </row>
    <row r="170" spans="1:7" ht="18.75" x14ac:dyDescent="0.25">
      <c r="A170" s="37"/>
      <c r="B170" s="38" t="s">
        <v>150</v>
      </c>
      <c r="C170" s="42" t="s">
        <v>7</v>
      </c>
      <c r="D170" s="117">
        <v>1</v>
      </c>
      <c r="E170" s="2"/>
      <c r="F170" s="40">
        <f>IF(D170="","",D170*E170)</f>
        <v>0</v>
      </c>
    </row>
    <row r="171" spans="1:7" ht="4.5" customHeight="1" thickBot="1" x14ac:dyDescent="0.3">
      <c r="A171" s="70"/>
      <c r="B171" s="71"/>
      <c r="C171" s="72"/>
      <c r="D171" s="126"/>
      <c r="E171" s="22"/>
      <c r="F171" s="74"/>
    </row>
    <row r="172" spans="1:7" ht="20.25" thickTop="1" thickBot="1" x14ac:dyDescent="0.3">
      <c r="A172" s="54" t="s">
        <v>142</v>
      </c>
      <c r="B172" s="55" t="str">
        <f>"SOUS-TOTAL € HT - " &amp; B169</f>
        <v>SOUS-TOTAL € HT - Formation</v>
      </c>
      <c r="C172" s="56"/>
      <c r="D172" s="57"/>
      <c r="E172" s="16"/>
      <c r="F172" s="58">
        <f>SUM(F170)</f>
        <v>0</v>
      </c>
    </row>
    <row r="173" spans="1:7" ht="4.5" customHeight="1" thickTop="1" x14ac:dyDescent="0.25">
      <c r="A173" s="75"/>
      <c r="B173" s="76"/>
      <c r="C173" s="77"/>
      <c r="D173" s="78"/>
      <c r="E173" s="79"/>
      <c r="F173" s="80"/>
    </row>
    <row r="174" spans="1:7" ht="4.5" customHeight="1" thickBot="1" x14ac:dyDescent="0.3">
      <c r="A174" s="85"/>
      <c r="B174" s="86"/>
      <c r="C174" s="87"/>
      <c r="D174" s="88"/>
      <c r="E174" s="73"/>
      <c r="F174" s="89"/>
    </row>
    <row r="175" spans="1:7" ht="21.75" thickTop="1" x14ac:dyDescent="0.25">
      <c r="A175" s="90"/>
      <c r="B175" s="91" t="s">
        <v>227</v>
      </c>
      <c r="C175" s="92"/>
      <c r="D175" s="93"/>
      <c r="E175" s="39"/>
      <c r="F175" s="94">
        <f>SUMIF($A$9:$A$172,"Sous-total",$F$9:$F$172)</f>
        <v>0</v>
      </c>
      <c r="G175" s="95">
        <f>SUM(F9:F172)-F175</f>
        <v>0</v>
      </c>
    </row>
    <row r="176" spans="1:7" ht="21" x14ac:dyDescent="0.25">
      <c r="A176" s="96"/>
      <c r="B176" s="97" t="s">
        <v>30</v>
      </c>
      <c r="C176" s="98"/>
      <c r="D176" s="99"/>
      <c r="E176" s="100">
        <v>0.2</v>
      </c>
      <c r="F176" s="101">
        <f>F175*E176</f>
        <v>0</v>
      </c>
    </row>
    <row r="177" spans="1:6" ht="21.75" thickBot="1" x14ac:dyDescent="0.3">
      <c r="A177" s="102"/>
      <c r="B177" s="103" t="s">
        <v>228</v>
      </c>
      <c r="C177" s="104"/>
      <c r="D177" s="105"/>
      <c r="E177" s="106"/>
      <c r="F177" s="107">
        <f>F175+F176</f>
        <v>0</v>
      </c>
    </row>
    <row r="178" spans="1:6" ht="4.5" customHeight="1" thickTop="1" x14ac:dyDescent="0.25">
      <c r="A178" s="75"/>
      <c r="B178" s="76"/>
      <c r="C178" s="77"/>
      <c r="D178" s="78"/>
      <c r="E178" s="79"/>
      <c r="F178" s="80"/>
    </row>
    <row r="179" spans="1:6" ht="14.25" customHeight="1" x14ac:dyDescent="0.25">
      <c r="A179" s="132"/>
      <c r="B179" s="133"/>
      <c r="C179" s="134"/>
      <c r="D179" s="135"/>
      <c r="E179" s="137"/>
      <c r="F179" s="136"/>
    </row>
    <row r="180" spans="1:6" ht="4.5" customHeight="1" thickBot="1" x14ac:dyDescent="0.3">
      <c r="A180" s="85"/>
      <c r="B180" s="86"/>
      <c r="C180" s="87"/>
      <c r="D180" s="88"/>
      <c r="E180" s="73"/>
      <c r="F180" s="89"/>
    </row>
    <row r="181" spans="1:6" ht="19.5" thickTop="1" x14ac:dyDescent="0.25">
      <c r="A181" s="81">
        <v>6</v>
      </c>
      <c r="B181" s="82" t="s">
        <v>231</v>
      </c>
      <c r="C181" s="83"/>
      <c r="D181" s="128"/>
      <c r="E181" s="21"/>
      <c r="F181" s="84"/>
    </row>
    <row r="182" spans="1:6" ht="18.75" x14ac:dyDescent="0.25">
      <c r="A182" s="37" t="s">
        <v>218</v>
      </c>
      <c r="B182" s="41" t="s">
        <v>165</v>
      </c>
      <c r="C182" s="42"/>
      <c r="D182" s="117"/>
      <c r="E182" s="2"/>
      <c r="F182" s="40" t="str">
        <f>IF(D182="","",D182*E182)</f>
        <v/>
      </c>
    </row>
    <row r="183" spans="1:6" ht="18.75" x14ac:dyDescent="0.25">
      <c r="A183" s="37"/>
      <c r="B183" s="38" t="s">
        <v>52</v>
      </c>
      <c r="C183" s="43" t="s">
        <v>7</v>
      </c>
      <c r="D183" s="118">
        <v>1</v>
      </c>
      <c r="E183" s="2"/>
      <c r="F183" s="40">
        <f>IF(D183="","",D183*E183)</f>
        <v>0</v>
      </c>
    </row>
    <row r="184" spans="1:6" ht="18.75" x14ac:dyDescent="0.25">
      <c r="A184" s="37"/>
      <c r="B184" s="44" t="s">
        <v>53</v>
      </c>
      <c r="C184" s="43" t="s">
        <v>7</v>
      </c>
      <c r="D184" s="118">
        <v>1</v>
      </c>
      <c r="E184" s="3"/>
      <c r="F184" s="40">
        <f>IF(D184="","",D184*E184)</f>
        <v>0</v>
      </c>
    </row>
    <row r="185" spans="1:6" ht="4.5" customHeight="1" thickBot="1" x14ac:dyDescent="0.3">
      <c r="A185" s="70"/>
      <c r="B185" s="71"/>
      <c r="C185" s="72"/>
      <c r="D185" s="126"/>
      <c r="E185" s="22"/>
      <c r="F185" s="74"/>
    </row>
    <row r="186" spans="1:6" ht="20.25" thickTop="1" thickBot="1" x14ac:dyDescent="0.3">
      <c r="A186" s="54" t="s">
        <v>142</v>
      </c>
      <c r="B186" s="55" t="str">
        <f>"SOUS-TOTAL € HT - " &amp; B182</f>
        <v>SOUS-TOTAL € HT - Option 1 : Analyses acoustiques</v>
      </c>
      <c r="C186" s="56"/>
      <c r="D186" s="57"/>
      <c r="E186" s="16"/>
      <c r="F186" s="58">
        <f>SUM(F183:F184)</f>
        <v>0</v>
      </c>
    </row>
    <row r="187" spans="1:6" ht="4.5" customHeight="1" thickTop="1" x14ac:dyDescent="0.25">
      <c r="A187" s="59"/>
      <c r="B187" s="138"/>
      <c r="C187" s="61"/>
      <c r="D187" s="122"/>
      <c r="E187" s="139"/>
      <c r="F187" s="140"/>
    </row>
    <row r="188" spans="1:6" ht="18.75" x14ac:dyDescent="0.25">
      <c r="A188" s="37" t="s">
        <v>219</v>
      </c>
      <c r="B188" s="41" t="s">
        <v>166</v>
      </c>
      <c r="C188" s="42"/>
      <c r="D188" s="117"/>
      <c r="E188" s="2"/>
      <c r="F188" s="40" t="str">
        <f>IF(D188="","",D188*E188)</f>
        <v/>
      </c>
    </row>
    <row r="189" spans="1:6" ht="30" x14ac:dyDescent="0.25">
      <c r="A189" s="37"/>
      <c r="B189" s="38" t="s">
        <v>168</v>
      </c>
      <c r="C189" s="43" t="s">
        <v>7</v>
      </c>
      <c r="D189" s="118">
        <v>1</v>
      </c>
      <c r="E189" s="2"/>
      <c r="F189" s="40">
        <f>IF(D189="","",D189*E189)</f>
        <v>0</v>
      </c>
    </row>
    <row r="190" spans="1:6" ht="18.75" x14ac:dyDescent="0.25">
      <c r="A190" s="37"/>
      <c r="B190" s="38" t="s">
        <v>169</v>
      </c>
      <c r="C190" s="43" t="s">
        <v>7</v>
      </c>
      <c r="D190" s="118">
        <v>1</v>
      </c>
      <c r="E190" s="2"/>
      <c r="F190" s="40">
        <f t="shared" ref="F190:F195" si="28">IF(D190="","",D190*E190)</f>
        <v>0</v>
      </c>
    </row>
    <row r="191" spans="1:6" ht="18.75" x14ac:dyDescent="0.25">
      <c r="A191" s="37"/>
      <c r="B191" s="38" t="s">
        <v>170</v>
      </c>
      <c r="C191" s="43" t="s">
        <v>7</v>
      </c>
      <c r="D191" s="118">
        <v>1</v>
      </c>
      <c r="E191" s="2"/>
      <c r="F191" s="40">
        <f t="shared" si="28"/>
        <v>0</v>
      </c>
    </row>
    <row r="192" spans="1:6" ht="18.75" x14ac:dyDescent="0.25">
      <c r="A192" s="37"/>
      <c r="B192" s="38" t="s">
        <v>128</v>
      </c>
      <c r="C192" s="42" t="s">
        <v>7</v>
      </c>
      <c r="D192" s="117">
        <v>1</v>
      </c>
      <c r="E192" s="2"/>
      <c r="F192" s="40">
        <f>IF(D192="","",D192*E192)</f>
        <v>0</v>
      </c>
    </row>
    <row r="193" spans="1:7" ht="18.75" x14ac:dyDescent="0.25">
      <c r="A193" s="37"/>
      <c r="B193" s="38" t="s">
        <v>171</v>
      </c>
      <c r="C193" s="43" t="s">
        <v>7</v>
      </c>
      <c r="D193" s="118">
        <v>1</v>
      </c>
      <c r="E193" s="2"/>
      <c r="F193" s="40">
        <f t="shared" si="28"/>
        <v>0</v>
      </c>
    </row>
    <row r="194" spans="1:7" ht="30" x14ac:dyDescent="0.25">
      <c r="A194" s="37"/>
      <c r="B194" s="38" t="s">
        <v>172</v>
      </c>
      <c r="C194" s="43" t="s">
        <v>7</v>
      </c>
      <c r="D194" s="118">
        <v>1</v>
      </c>
      <c r="E194" s="2"/>
      <c r="F194" s="40">
        <f t="shared" si="28"/>
        <v>0</v>
      </c>
    </row>
    <row r="195" spans="1:7" ht="18.75" x14ac:dyDescent="0.25">
      <c r="A195" s="37"/>
      <c r="B195" s="38" t="s">
        <v>173</v>
      </c>
      <c r="C195" s="43" t="s">
        <v>7</v>
      </c>
      <c r="D195" s="118">
        <v>1</v>
      </c>
      <c r="E195" s="2"/>
      <c r="F195" s="40">
        <f t="shared" si="28"/>
        <v>0</v>
      </c>
    </row>
    <row r="196" spans="1:7" ht="18.75" x14ac:dyDescent="0.25">
      <c r="A196" s="37"/>
      <c r="B196" s="38" t="str">
        <f>"MOINS-VALUE : " &amp;B140</f>
        <v>MOINS-VALUE : Porte coupe-feu - Selon CCTP</v>
      </c>
      <c r="C196" s="43" t="s">
        <v>7</v>
      </c>
      <c r="D196" s="118">
        <v>1</v>
      </c>
      <c r="E196" s="129"/>
      <c r="F196" s="40">
        <f>-$F$140*$D$196/$D$140</f>
        <v>0</v>
      </c>
    </row>
    <row r="197" spans="1:7" ht="18.75" x14ac:dyDescent="0.25">
      <c r="A197" s="37"/>
      <c r="B197" s="38" t="str">
        <f>"MOINS-VALUE : " &amp;B149</f>
        <v>MOINS-VALUE : BAES, y compris raccordement électrique - Selon CCTP</v>
      </c>
      <c r="C197" s="43" t="s">
        <v>7</v>
      </c>
      <c r="D197" s="118">
        <v>2</v>
      </c>
      <c r="E197" s="129"/>
      <c r="F197" s="40">
        <f>-$F$149*$D$197/$D$149</f>
        <v>0</v>
      </c>
    </row>
    <row r="198" spans="1:7" ht="18.75" x14ac:dyDescent="0.25">
      <c r="A198" s="37"/>
      <c r="B198" s="38" t="s">
        <v>174</v>
      </c>
      <c r="C198" s="43" t="s">
        <v>7</v>
      </c>
      <c r="D198" s="118">
        <v>1</v>
      </c>
      <c r="E198" s="2"/>
      <c r="F198" s="40">
        <f t="shared" ref="F198:F199" si="29">IF(D198="","",D198*E198)</f>
        <v>0</v>
      </c>
    </row>
    <row r="199" spans="1:7" ht="18.75" x14ac:dyDescent="0.25">
      <c r="A199" s="37"/>
      <c r="B199" s="38" t="s">
        <v>175</v>
      </c>
      <c r="C199" s="43" t="s">
        <v>7</v>
      </c>
      <c r="D199" s="118">
        <v>1</v>
      </c>
      <c r="E199" s="2"/>
      <c r="F199" s="40">
        <f t="shared" si="29"/>
        <v>0</v>
      </c>
    </row>
    <row r="200" spans="1:7" ht="4.5" customHeight="1" thickBot="1" x14ac:dyDescent="0.3">
      <c r="A200" s="70"/>
      <c r="B200" s="71"/>
      <c r="C200" s="72"/>
      <c r="D200" s="126"/>
      <c r="E200" s="22"/>
      <c r="F200" s="74"/>
    </row>
    <row r="201" spans="1:7" ht="20.25" thickTop="1" thickBot="1" x14ac:dyDescent="0.3">
      <c r="A201" s="54" t="s">
        <v>142</v>
      </c>
      <c r="B201" s="55" t="str">
        <f>"SOUS-TOTAL € HT - " &amp; B188</f>
        <v>SOUS-TOTAL € HT - Option 2 : Accès à la chaufferie depuis l’extérieur</v>
      </c>
      <c r="C201" s="56"/>
      <c r="D201" s="57"/>
      <c r="E201" s="16"/>
      <c r="F201" s="58">
        <f>SUM(F189:F199)</f>
        <v>0</v>
      </c>
    </row>
    <row r="202" spans="1:7" ht="4.5" customHeight="1" thickTop="1" x14ac:dyDescent="0.25">
      <c r="A202" s="75"/>
      <c r="B202" s="76"/>
      <c r="C202" s="77"/>
      <c r="D202" s="78"/>
      <c r="E202" s="79"/>
      <c r="F202" s="80"/>
    </row>
    <row r="203" spans="1:7" ht="14.25" customHeight="1" x14ac:dyDescent="0.25">
      <c r="A203" s="132"/>
      <c r="B203" s="133"/>
      <c r="C203" s="134"/>
      <c r="D203" s="135"/>
      <c r="E203" s="137"/>
      <c r="F203" s="136"/>
    </row>
    <row r="204" spans="1:7" ht="4.5" customHeight="1" thickBot="1" x14ac:dyDescent="0.3">
      <c r="A204" s="85"/>
      <c r="B204" s="86"/>
      <c r="C204" s="87"/>
      <c r="D204" s="88"/>
      <c r="E204" s="73"/>
      <c r="F204" s="89"/>
    </row>
    <row r="205" spans="1:7" ht="21.75" thickTop="1" x14ac:dyDescent="0.25">
      <c r="A205" s="90"/>
      <c r="B205" s="91" t="s">
        <v>229</v>
      </c>
      <c r="C205" s="92"/>
      <c r="D205" s="93"/>
      <c r="E205" s="39"/>
      <c r="F205" s="94">
        <f>F175+F186+F201</f>
        <v>0</v>
      </c>
      <c r="G205" s="95">
        <f>G175+F186+F201</f>
        <v>0</v>
      </c>
    </row>
    <row r="206" spans="1:7" ht="21" x14ac:dyDescent="0.25">
      <c r="A206" s="96"/>
      <c r="B206" s="97" t="s">
        <v>30</v>
      </c>
      <c r="C206" s="98"/>
      <c r="D206" s="99"/>
      <c r="E206" s="100">
        <v>0.2</v>
      </c>
      <c r="F206" s="101">
        <f>F205*E206</f>
        <v>0</v>
      </c>
    </row>
    <row r="207" spans="1:7" ht="21.75" thickBot="1" x14ac:dyDescent="0.3">
      <c r="A207" s="102"/>
      <c r="B207" s="103" t="s">
        <v>230</v>
      </c>
      <c r="C207" s="104"/>
      <c r="D207" s="105"/>
      <c r="E207" s="106"/>
      <c r="F207" s="107">
        <f>F205+F206</f>
        <v>0</v>
      </c>
    </row>
    <row r="208" spans="1:7" ht="6.75" customHeight="1" thickBot="1" x14ac:dyDescent="0.3">
      <c r="A208" s="108"/>
      <c r="B208" s="109"/>
      <c r="C208" s="110"/>
      <c r="D208" s="111"/>
      <c r="E208" s="112"/>
      <c r="F208" s="113"/>
    </row>
    <row r="210" spans="1:6" x14ac:dyDescent="0.25">
      <c r="A210" s="114" t="s">
        <v>31</v>
      </c>
      <c r="B210" s="115" t="s">
        <v>32</v>
      </c>
      <c r="C210" s="176" t="s">
        <v>33</v>
      </c>
      <c r="D210" s="177"/>
      <c r="E210" s="177"/>
      <c r="F210" s="178"/>
    </row>
    <row r="211" spans="1:6" ht="15" customHeight="1" x14ac:dyDescent="0.25">
      <c r="C211" s="179"/>
      <c r="D211" s="180"/>
      <c r="E211" s="180"/>
      <c r="F211" s="181"/>
    </row>
    <row r="212" spans="1:6" x14ac:dyDescent="0.25">
      <c r="A212" s="114" t="s">
        <v>34</v>
      </c>
      <c r="B212" s="115" t="s">
        <v>32</v>
      </c>
      <c r="C212" s="179"/>
      <c r="D212" s="180"/>
      <c r="E212" s="180"/>
      <c r="F212" s="181"/>
    </row>
    <row r="213" spans="1:6" x14ac:dyDescent="0.25">
      <c r="C213" s="179"/>
      <c r="D213" s="180"/>
      <c r="E213" s="180"/>
      <c r="F213" s="181"/>
    </row>
    <row r="214" spans="1:6" x14ac:dyDescent="0.25">
      <c r="C214" s="179"/>
      <c r="D214" s="180"/>
      <c r="E214" s="180"/>
      <c r="F214" s="181"/>
    </row>
    <row r="215" spans="1:6" x14ac:dyDescent="0.25">
      <c r="C215" s="179"/>
      <c r="D215" s="180"/>
      <c r="E215" s="180"/>
      <c r="F215" s="181"/>
    </row>
    <row r="216" spans="1:6" x14ac:dyDescent="0.25">
      <c r="C216" s="179"/>
      <c r="D216" s="180"/>
      <c r="E216" s="180"/>
      <c r="F216" s="181"/>
    </row>
    <row r="217" spans="1:6" x14ac:dyDescent="0.25">
      <c r="C217" s="182"/>
      <c r="D217" s="183"/>
      <c r="E217" s="183"/>
      <c r="F217" s="184"/>
    </row>
  </sheetData>
  <sheetProtection algorithmName="SHA-512" hashValue="pfM3jJK9SrJC6FRIuv96J4nkkIicn9/ca3U8H/E8z+7/RW8NADhXbAUyKVHzJ6lk/xyzXEUz+FTggnPevwQU5g==" saltValue="xVhhYoTaMBzzLozM7LZwmA==" spinCount="100000" sheet="1" objects="1" scenarios="1"/>
  <mergeCells count="13">
    <mergeCell ref="A1:F1"/>
    <mergeCell ref="A5:A7"/>
    <mergeCell ref="B5:B7"/>
    <mergeCell ref="C5:D7"/>
    <mergeCell ref="E5:E7"/>
    <mergeCell ref="F5:F7"/>
    <mergeCell ref="A3:F3"/>
    <mergeCell ref="C8:D8"/>
    <mergeCell ref="C210:F217"/>
    <mergeCell ref="C10:D10"/>
    <mergeCell ref="C12:D12"/>
    <mergeCell ref="C14:D14"/>
    <mergeCell ref="E134:F1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3" orientation="portrait" r:id="rId1"/>
  <headerFooter>
    <oddHeader>&amp;CDPGF</oddHeader>
    <oddFooter>&amp;L&amp;D&amp;C&amp;F&amp;RPage &amp;P/&amp;N</oddFooter>
  </headerFooter>
  <rowBreaks count="3" manualBreakCount="3">
    <brk id="52" max="5" man="1"/>
    <brk id="109" max="5" man="1"/>
    <brk id="17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5"/>
  <sheetViews>
    <sheetView zoomScaleNormal="100" workbookViewId="0">
      <selection activeCell="A3" sqref="A3:F3"/>
    </sheetView>
  </sheetViews>
  <sheetFormatPr baseColWidth="10" defaultRowHeight="15" x14ac:dyDescent="0.25"/>
  <cols>
    <col min="1" max="1" width="11.7109375" style="23" bestFit="1" customWidth="1"/>
    <col min="2" max="2" width="72" style="23" customWidth="1"/>
    <col min="3" max="4" width="6.85546875" style="23" customWidth="1"/>
    <col min="5" max="6" width="14.5703125" style="23" customWidth="1"/>
    <col min="7" max="16384" width="11.42578125" style="23"/>
  </cols>
  <sheetData>
    <row r="1" spans="1:6" ht="96" customHeight="1" thickBot="1" x14ac:dyDescent="0.3">
      <c r="A1" s="189" t="s">
        <v>0</v>
      </c>
      <c r="B1" s="190"/>
      <c r="C1" s="190"/>
      <c r="D1" s="190"/>
      <c r="E1" s="190"/>
      <c r="F1" s="191"/>
    </row>
    <row r="2" spans="1:6" ht="4.5" customHeight="1" x14ac:dyDescent="0.25">
      <c r="A2" s="24"/>
      <c r="B2" s="24"/>
      <c r="C2" s="24"/>
      <c r="D2" s="24"/>
      <c r="E2" s="24"/>
      <c r="F2" s="25"/>
    </row>
    <row r="3" spans="1:6" ht="34.5" customHeight="1" x14ac:dyDescent="0.25">
      <c r="A3" s="210" t="s">
        <v>224</v>
      </c>
      <c r="B3" s="210"/>
      <c r="C3" s="210"/>
      <c r="D3" s="210"/>
      <c r="E3" s="210"/>
      <c r="F3" s="211"/>
    </row>
    <row r="4" spans="1:6" ht="4.5" customHeight="1" thickBot="1" x14ac:dyDescent="0.3">
      <c r="A4" s="130"/>
      <c r="B4" s="130"/>
      <c r="C4" s="130"/>
      <c r="D4" s="130"/>
      <c r="E4" s="130"/>
      <c r="F4" s="131"/>
    </row>
    <row r="5" spans="1:6" ht="20.25" customHeight="1" x14ac:dyDescent="0.25">
      <c r="A5" s="192" t="s">
        <v>1</v>
      </c>
      <c r="B5" s="195" t="s">
        <v>2</v>
      </c>
      <c r="C5" s="198" t="s">
        <v>3</v>
      </c>
      <c r="D5" s="199"/>
      <c r="E5" s="204" t="s">
        <v>4</v>
      </c>
      <c r="F5" s="207" t="s">
        <v>5</v>
      </c>
    </row>
    <row r="6" spans="1:6" ht="20.25" customHeight="1" x14ac:dyDescent="0.25">
      <c r="A6" s="193"/>
      <c r="B6" s="196"/>
      <c r="C6" s="200"/>
      <c r="D6" s="201"/>
      <c r="E6" s="205"/>
      <c r="F6" s="208"/>
    </row>
    <row r="7" spans="1:6" ht="20.25" customHeight="1" thickBot="1" x14ac:dyDescent="0.3">
      <c r="A7" s="194"/>
      <c r="B7" s="197"/>
      <c r="C7" s="202"/>
      <c r="D7" s="203"/>
      <c r="E7" s="206"/>
      <c r="F7" s="209"/>
    </row>
    <row r="8" spans="1:6" ht="10.5" customHeight="1" x14ac:dyDescent="0.25">
      <c r="A8" s="28"/>
      <c r="B8" s="29"/>
      <c r="C8" s="174"/>
      <c r="D8" s="175"/>
      <c r="E8" s="116"/>
      <c r="F8" s="30"/>
    </row>
    <row r="9" spans="1:6" ht="18.75" x14ac:dyDescent="0.25">
      <c r="A9" s="31">
        <v>1</v>
      </c>
      <c r="B9" s="32" t="s">
        <v>43</v>
      </c>
      <c r="C9" s="33"/>
      <c r="D9" s="34"/>
      <c r="E9" s="1"/>
      <c r="F9" s="36"/>
    </row>
    <row r="10" spans="1:6" ht="18.75" x14ac:dyDescent="0.25">
      <c r="A10" s="37"/>
      <c r="B10" s="38" t="s">
        <v>47</v>
      </c>
      <c r="C10" s="185" t="s">
        <v>44</v>
      </c>
      <c r="D10" s="186"/>
      <c r="E10" s="2" t="s">
        <v>45</v>
      </c>
      <c r="F10" s="40" t="str">
        <f t="shared" ref="F10" si="0">IF(D10="","",D10*E10)</f>
        <v/>
      </c>
    </row>
    <row r="11" spans="1:6" ht="18.75" x14ac:dyDescent="0.25">
      <c r="A11" s="31">
        <v>2</v>
      </c>
      <c r="B11" s="32" t="s">
        <v>46</v>
      </c>
      <c r="C11" s="33"/>
      <c r="D11" s="34"/>
      <c r="E11" s="1"/>
      <c r="F11" s="36"/>
    </row>
    <row r="12" spans="1:6" ht="18.75" x14ac:dyDescent="0.25">
      <c r="A12" s="37"/>
      <c r="B12" s="38" t="s">
        <v>47</v>
      </c>
      <c r="C12" s="185" t="s">
        <v>44</v>
      </c>
      <c r="D12" s="186"/>
      <c r="E12" s="2" t="s">
        <v>45</v>
      </c>
      <c r="F12" s="40" t="str">
        <f t="shared" ref="F12" si="1">IF(D12="","",D12*E12)</f>
        <v/>
      </c>
    </row>
    <row r="13" spans="1:6" ht="18.75" x14ac:dyDescent="0.25">
      <c r="A13" s="31">
        <v>3</v>
      </c>
      <c r="B13" s="32" t="s">
        <v>48</v>
      </c>
      <c r="C13" s="33"/>
      <c r="D13" s="34"/>
      <c r="E13" s="1"/>
      <c r="F13" s="36"/>
    </row>
    <row r="14" spans="1:6" ht="18.75" x14ac:dyDescent="0.25">
      <c r="A14" s="37"/>
      <c r="B14" s="38" t="s">
        <v>47</v>
      </c>
      <c r="C14" s="185" t="s">
        <v>44</v>
      </c>
      <c r="D14" s="186"/>
      <c r="E14" s="2" t="s">
        <v>45</v>
      </c>
      <c r="F14" s="40" t="str">
        <f t="shared" ref="F14" si="2">IF(D14="","",D14*E14)</f>
        <v/>
      </c>
    </row>
    <row r="15" spans="1:6" ht="18.75" x14ac:dyDescent="0.25">
      <c r="A15" s="31" t="s">
        <v>154</v>
      </c>
      <c r="B15" s="32" t="s">
        <v>18</v>
      </c>
      <c r="C15" s="33"/>
      <c r="D15" s="34"/>
      <c r="E15" s="1"/>
      <c r="F15" s="36"/>
    </row>
    <row r="16" spans="1:6" ht="18.75" x14ac:dyDescent="0.25">
      <c r="A16" s="37" t="s">
        <v>177</v>
      </c>
      <c r="B16" s="41" t="s">
        <v>50</v>
      </c>
      <c r="C16" s="42"/>
      <c r="D16" s="117"/>
      <c r="E16" s="2"/>
      <c r="F16" s="40"/>
    </row>
    <row r="17" spans="1:6" ht="18.75" x14ac:dyDescent="0.25">
      <c r="A17" s="37"/>
      <c r="B17" s="38" t="s">
        <v>19</v>
      </c>
      <c r="C17" s="42" t="s">
        <v>7</v>
      </c>
      <c r="D17" s="117">
        <v>1</v>
      </c>
      <c r="E17" s="2"/>
      <c r="F17" s="40">
        <f>IF(D17="","",D17*E17)</f>
        <v>0</v>
      </c>
    </row>
    <row r="18" spans="1:6" ht="18.75" x14ac:dyDescent="0.25">
      <c r="A18" s="37"/>
      <c r="B18" s="38" t="s">
        <v>20</v>
      </c>
      <c r="C18" s="42" t="s">
        <v>7</v>
      </c>
      <c r="D18" s="117">
        <v>2</v>
      </c>
      <c r="E18" s="2"/>
      <c r="F18" s="40">
        <f>IF(D18="","",D18*E18)</f>
        <v>0</v>
      </c>
    </row>
    <row r="19" spans="1:6" ht="18.75" x14ac:dyDescent="0.25">
      <c r="A19" s="37"/>
      <c r="B19" s="38" t="s">
        <v>176</v>
      </c>
      <c r="C19" s="42" t="s">
        <v>7</v>
      </c>
      <c r="D19" s="117">
        <v>1</v>
      </c>
      <c r="E19" s="2"/>
      <c r="F19" s="40">
        <f>IF(D19="","",D19*E19)</f>
        <v>0</v>
      </c>
    </row>
    <row r="20" spans="1:6" ht="30" x14ac:dyDescent="0.25">
      <c r="A20" s="37"/>
      <c r="B20" s="38" t="s">
        <v>160</v>
      </c>
      <c r="C20" s="42" t="s">
        <v>7</v>
      </c>
      <c r="D20" s="117">
        <v>1</v>
      </c>
      <c r="E20" s="2"/>
      <c r="F20" s="40">
        <f t="shared" ref="F20:F25" si="3">IF(D20="","",D20*E20)</f>
        <v>0</v>
      </c>
    </row>
    <row r="21" spans="1:6" ht="30" x14ac:dyDescent="0.25">
      <c r="A21" s="37"/>
      <c r="B21" s="38" t="s">
        <v>51</v>
      </c>
      <c r="C21" s="42" t="s">
        <v>7</v>
      </c>
      <c r="D21" s="117">
        <v>1</v>
      </c>
      <c r="E21" s="2"/>
      <c r="F21" s="40">
        <f t="shared" si="3"/>
        <v>0</v>
      </c>
    </row>
    <row r="22" spans="1:6" ht="18.75" x14ac:dyDescent="0.25">
      <c r="A22" s="37" t="s">
        <v>178</v>
      </c>
      <c r="B22" s="41" t="s">
        <v>55</v>
      </c>
      <c r="C22" s="42"/>
      <c r="D22" s="117"/>
      <c r="E22" s="2"/>
      <c r="F22" s="40" t="str">
        <f t="shared" si="3"/>
        <v/>
      </c>
    </row>
    <row r="23" spans="1:6" ht="18.75" x14ac:dyDescent="0.25">
      <c r="A23" s="37"/>
      <c r="B23" s="38" t="s">
        <v>55</v>
      </c>
      <c r="C23" s="43" t="s">
        <v>7</v>
      </c>
      <c r="D23" s="118">
        <v>1</v>
      </c>
      <c r="E23" s="2"/>
      <c r="F23" s="40">
        <f t="shared" si="3"/>
        <v>0</v>
      </c>
    </row>
    <row r="24" spans="1:6" ht="18.75" x14ac:dyDescent="0.25">
      <c r="A24" s="37" t="s">
        <v>179</v>
      </c>
      <c r="B24" s="41" t="s">
        <v>57</v>
      </c>
      <c r="C24" s="42"/>
      <c r="D24" s="117"/>
      <c r="E24" s="2"/>
      <c r="F24" s="40" t="str">
        <f t="shared" si="3"/>
        <v/>
      </c>
    </row>
    <row r="25" spans="1:6" ht="18.75" x14ac:dyDescent="0.25">
      <c r="A25" s="45"/>
      <c r="B25" s="46" t="s">
        <v>58</v>
      </c>
      <c r="C25" s="47" t="s">
        <v>7</v>
      </c>
      <c r="D25" s="119">
        <v>1</v>
      </c>
      <c r="E25" s="18"/>
      <c r="F25" s="48">
        <f t="shared" si="3"/>
        <v>0</v>
      </c>
    </row>
    <row r="26" spans="1:6" ht="4.5" customHeight="1" thickBot="1" x14ac:dyDescent="0.3">
      <c r="A26" s="49"/>
      <c r="B26" s="50"/>
      <c r="C26" s="51"/>
      <c r="D26" s="120"/>
      <c r="E26" s="17"/>
      <c r="F26" s="53"/>
    </row>
    <row r="27" spans="1:6" ht="20.25" thickTop="1" thickBot="1" x14ac:dyDescent="0.3">
      <c r="A27" s="54" t="s">
        <v>142</v>
      </c>
      <c r="B27" s="55" t="str">
        <f>"SOUS-TOTAL € HT - " &amp; B15</f>
        <v>SOUS-TOTAL € HT - Travaux préparatoires</v>
      </c>
      <c r="C27" s="56"/>
      <c r="D27" s="121"/>
      <c r="E27" s="16"/>
      <c r="F27" s="58">
        <f>SUM(F16:F25)</f>
        <v>0</v>
      </c>
    </row>
    <row r="28" spans="1:6" ht="4.5" customHeight="1" thickTop="1" x14ac:dyDescent="0.25">
      <c r="A28" s="59"/>
      <c r="B28" s="60"/>
      <c r="C28" s="61"/>
      <c r="D28" s="122"/>
      <c r="E28" s="19"/>
      <c r="F28" s="63"/>
    </row>
    <row r="29" spans="1:6" ht="18.75" x14ac:dyDescent="0.25">
      <c r="A29" s="31" t="s">
        <v>167</v>
      </c>
      <c r="B29" s="32" t="s">
        <v>9</v>
      </c>
      <c r="C29" s="33"/>
      <c r="D29" s="123"/>
      <c r="E29" s="1"/>
      <c r="F29" s="36"/>
    </row>
    <row r="30" spans="1:6" ht="18.75" x14ac:dyDescent="0.25">
      <c r="A30" s="37" t="s">
        <v>181</v>
      </c>
      <c r="B30" s="41" t="s">
        <v>60</v>
      </c>
      <c r="C30" s="42"/>
      <c r="D30" s="117"/>
      <c r="E30" s="2"/>
      <c r="F30" s="40" t="str">
        <f t="shared" ref="F30:F36" si="4">IF(D30="","",D30*E30)</f>
        <v/>
      </c>
    </row>
    <row r="31" spans="1:6" ht="30" x14ac:dyDescent="0.25">
      <c r="A31" s="37"/>
      <c r="B31" s="44" t="s">
        <v>10</v>
      </c>
      <c r="C31" s="43" t="s">
        <v>6</v>
      </c>
      <c r="D31" s="118">
        <v>130</v>
      </c>
      <c r="E31" s="3" t="s">
        <v>183</v>
      </c>
      <c r="F31" s="40">
        <v>0</v>
      </c>
    </row>
    <row r="32" spans="1:6" ht="18.75" x14ac:dyDescent="0.25">
      <c r="A32" s="37"/>
      <c r="B32" s="38" t="s">
        <v>11</v>
      </c>
      <c r="C32" s="42" t="s">
        <v>6</v>
      </c>
      <c r="D32" s="117">
        <v>130</v>
      </c>
      <c r="E32" s="2" t="s">
        <v>183</v>
      </c>
      <c r="F32" s="40">
        <v>0</v>
      </c>
    </row>
    <row r="33" spans="1:6" ht="18.75" x14ac:dyDescent="0.25">
      <c r="A33" s="37"/>
      <c r="B33" s="38" t="s">
        <v>12</v>
      </c>
      <c r="C33" s="42" t="s">
        <v>6</v>
      </c>
      <c r="D33" s="117">
        <v>130</v>
      </c>
      <c r="E33" s="2" t="s">
        <v>183</v>
      </c>
      <c r="F33" s="40">
        <v>0</v>
      </c>
    </row>
    <row r="34" spans="1:6" ht="18.75" x14ac:dyDescent="0.25">
      <c r="A34" s="37"/>
      <c r="B34" s="38" t="s">
        <v>13</v>
      </c>
      <c r="C34" s="42" t="s">
        <v>6</v>
      </c>
      <c r="D34" s="117">
        <v>130</v>
      </c>
      <c r="E34" s="2" t="s">
        <v>183</v>
      </c>
      <c r="F34" s="40">
        <v>0</v>
      </c>
    </row>
    <row r="35" spans="1:6" ht="18.75" x14ac:dyDescent="0.25">
      <c r="A35" s="37"/>
      <c r="B35" s="38" t="s">
        <v>14</v>
      </c>
      <c r="C35" s="42" t="s">
        <v>6</v>
      </c>
      <c r="D35" s="117">
        <v>130</v>
      </c>
      <c r="E35" s="2" t="s">
        <v>183</v>
      </c>
      <c r="F35" s="40">
        <v>0</v>
      </c>
    </row>
    <row r="36" spans="1:6" ht="18.75" x14ac:dyDescent="0.25">
      <c r="A36" s="37" t="s">
        <v>182</v>
      </c>
      <c r="B36" s="41" t="s">
        <v>9</v>
      </c>
      <c r="C36" s="42"/>
      <c r="D36" s="117"/>
      <c r="E36" s="2"/>
      <c r="F36" s="40" t="str">
        <f t="shared" si="4"/>
        <v/>
      </c>
    </row>
    <row r="37" spans="1:6" ht="30" x14ac:dyDescent="0.25">
      <c r="A37" s="37"/>
      <c r="B37" s="38" t="s">
        <v>15</v>
      </c>
      <c r="C37" s="42" t="s">
        <v>6</v>
      </c>
      <c r="D37" s="117">
        <f>D34*2</f>
        <v>260</v>
      </c>
      <c r="E37" s="2" t="s">
        <v>183</v>
      </c>
      <c r="F37" s="40">
        <v>0</v>
      </c>
    </row>
    <row r="38" spans="1:6" ht="18.75" x14ac:dyDescent="0.25">
      <c r="A38" s="37"/>
      <c r="B38" s="38" t="s">
        <v>63</v>
      </c>
      <c r="C38" s="42" t="s">
        <v>16</v>
      </c>
      <c r="D38" s="117">
        <v>4</v>
      </c>
      <c r="E38" s="2" t="s">
        <v>183</v>
      </c>
      <c r="F38" s="40">
        <v>0</v>
      </c>
    </row>
    <row r="39" spans="1:6" ht="18.75" x14ac:dyDescent="0.25">
      <c r="A39" s="37"/>
      <c r="B39" s="38" t="s">
        <v>17</v>
      </c>
      <c r="C39" s="42" t="s">
        <v>6</v>
      </c>
      <c r="D39" s="117">
        <v>130</v>
      </c>
      <c r="E39" s="2" t="s">
        <v>183</v>
      </c>
      <c r="F39" s="40">
        <v>0</v>
      </c>
    </row>
    <row r="40" spans="1:6" ht="4.5" customHeight="1" thickBot="1" x14ac:dyDescent="0.3">
      <c r="A40" s="49"/>
      <c r="B40" s="50"/>
      <c r="C40" s="51"/>
      <c r="D40" s="120"/>
      <c r="E40" s="17"/>
      <c r="F40" s="53"/>
    </row>
    <row r="41" spans="1:6" ht="20.25" thickTop="1" thickBot="1" x14ac:dyDescent="0.3">
      <c r="A41" s="54" t="s">
        <v>142</v>
      </c>
      <c r="B41" s="55" t="str">
        <f>"SOUS-TOTAL € HT - " &amp; B29</f>
        <v>SOUS-TOTAL € HT - Réseau de chaleur</v>
      </c>
      <c r="C41" s="56"/>
      <c r="D41" s="121"/>
      <c r="E41" s="16"/>
      <c r="F41" s="58">
        <f>SUM(F31:F39)</f>
        <v>0</v>
      </c>
    </row>
    <row r="42" spans="1:6" ht="4.5" customHeight="1" thickTop="1" x14ac:dyDescent="0.25">
      <c r="A42" s="59"/>
      <c r="B42" s="60"/>
      <c r="C42" s="61"/>
      <c r="D42" s="122"/>
      <c r="E42" s="19"/>
      <c r="F42" s="63"/>
    </row>
    <row r="43" spans="1:6" ht="18.75" x14ac:dyDescent="0.25">
      <c r="A43" s="31" t="s">
        <v>184</v>
      </c>
      <c r="B43" s="32" t="s">
        <v>68</v>
      </c>
      <c r="C43" s="33"/>
      <c r="D43" s="123"/>
      <c r="E43" s="1"/>
      <c r="F43" s="36"/>
    </row>
    <row r="44" spans="1:6" ht="18.75" x14ac:dyDescent="0.25">
      <c r="A44" s="37" t="s">
        <v>185</v>
      </c>
      <c r="B44" s="41" t="s">
        <v>60</v>
      </c>
      <c r="C44" s="42"/>
      <c r="D44" s="117"/>
      <c r="E44" s="2"/>
      <c r="F44" s="40" t="str">
        <f t="shared" ref="F44:F54" si="5">IF(D44="","",D44*E44)</f>
        <v/>
      </c>
    </row>
    <row r="45" spans="1:6" ht="30" x14ac:dyDescent="0.25">
      <c r="A45" s="37"/>
      <c r="B45" s="44" t="s">
        <v>66</v>
      </c>
      <c r="C45" s="43" t="s">
        <v>6</v>
      </c>
      <c r="D45" s="118">
        <v>110</v>
      </c>
      <c r="E45" s="3"/>
      <c r="F45" s="40">
        <f t="shared" si="5"/>
        <v>0</v>
      </c>
    </row>
    <row r="46" spans="1:6" ht="18.75" x14ac:dyDescent="0.25">
      <c r="A46" s="37"/>
      <c r="B46" s="38" t="s">
        <v>12</v>
      </c>
      <c r="C46" s="42" t="s">
        <v>6</v>
      </c>
      <c r="D46" s="117">
        <v>110</v>
      </c>
      <c r="E46" s="2"/>
      <c r="F46" s="40">
        <f t="shared" si="5"/>
        <v>0</v>
      </c>
    </row>
    <row r="47" spans="1:6" ht="18.75" x14ac:dyDescent="0.25">
      <c r="A47" s="37"/>
      <c r="B47" s="38" t="s">
        <v>13</v>
      </c>
      <c r="C47" s="42" t="s">
        <v>6</v>
      </c>
      <c r="D47" s="117">
        <v>110</v>
      </c>
      <c r="E47" s="2"/>
      <c r="F47" s="40">
        <f t="shared" si="5"/>
        <v>0</v>
      </c>
    </row>
    <row r="48" spans="1:6" ht="18.75" x14ac:dyDescent="0.25">
      <c r="A48" s="37"/>
      <c r="B48" s="38" t="s">
        <v>14</v>
      </c>
      <c r="C48" s="42" t="s">
        <v>6</v>
      </c>
      <c r="D48" s="117">
        <v>110</v>
      </c>
      <c r="E48" s="2"/>
      <c r="F48" s="40">
        <f t="shared" si="5"/>
        <v>0</v>
      </c>
    </row>
    <row r="49" spans="1:6" ht="30" x14ac:dyDescent="0.25">
      <c r="A49" s="37"/>
      <c r="B49" s="44" t="s">
        <v>66</v>
      </c>
      <c r="C49" s="43" t="s">
        <v>6</v>
      </c>
      <c r="D49" s="118">
        <v>20</v>
      </c>
      <c r="E49" s="3"/>
      <c r="F49" s="40">
        <f t="shared" ref="F49:F52" si="6">IF(D49="","",D49*E49)</f>
        <v>0</v>
      </c>
    </row>
    <row r="50" spans="1:6" ht="18.75" x14ac:dyDescent="0.25">
      <c r="A50" s="37"/>
      <c r="B50" s="38" t="s">
        <v>12</v>
      </c>
      <c r="C50" s="42" t="s">
        <v>6</v>
      </c>
      <c r="D50" s="117">
        <v>20</v>
      </c>
      <c r="E50" s="2"/>
      <c r="F50" s="40">
        <f t="shared" si="6"/>
        <v>0</v>
      </c>
    </row>
    <row r="51" spans="1:6" ht="18.75" x14ac:dyDescent="0.25">
      <c r="A51" s="37"/>
      <c r="B51" s="38" t="s">
        <v>13</v>
      </c>
      <c r="C51" s="42" t="s">
        <v>6</v>
      </c>
      <c r="D51" s="117">
        <v>20</v>
      </c>
      <c r="E51" s="2"/>
      <c r="F51" s="40">
        <f t="shared" si="6"/>
        <v>0</v>
      </c>
    </row>
    <row r="52" spans="1:6" ht="18.75" x14ac:dyDescent="0.25">
      <c r="A52" s="37"/>
      <c r="B52" s="38" t="s">
        <v>14</v>
      </c>
      <c r="C52" s="42" t="s">
        <v>6</v>
      </c>
      <c r="D52" s="117">
        <v>20</v>
      </c>
      <c r="E52" s="2"/>
      <c r="F52" s="40">
        <f t="shared" si="6"/>
        <v>0</v>
      </c>
    </row>
    <row r="53" spans="1:6" ht="18.75" x14ac:dyDescent="0.25">
      <c r="A53" s="37" t="s">
        <v>188</v>
      </c>
      <c r="B53" s="41" t="s">
        <v>68</v>
      </c>
      <c r="C53" s="42"/>
      <c r="D53" s="117"/>
      <c r="E53" s="2"/>
      <c r="F53" s="40" t="str">
        <f t="shared" si="5"/>
        <v/>
      </c>
    </row>
    <row r="54" spans="1:6" ht="30" x14ac:dyDescent="0.25">
      <c r="A54" s="37"/>
      <c r="B54" s="38" t="s">
        <v>77</v>
      </c>
      <c r="C54" s="42" t="s">
        <v>6</v>
      </c>
      <c r="D54" s="117">
        <v>110</v>
      </c>
      <c r="E54" s="2"/>
      <c r="F54" s="64">
        <f t="shared" si="5"/>
        <v>0</v>
      </c>
    </row>
    <row r="55" spans="1:6" ht="30" x14ac:dyDescent="0.25">
      <c r="A55" s="37"/>
      <c r="B55" s="38" t="s">
        <v>220</v>
      </c>
      <c r="C55" s="42" t="s">
        <v>6</v>
      </c>
      <c r="D55" s="117">
        <v>20</v>
      </c>
      <c r="E55" s="2"/>
      <c r="F55" s="64">
        <f t="shared" ref="F55" si="7">IF(D55="","",D55*E55)</f>
        <v>0</v>
      </c>
    </row>
    <row r="56" spans="1:6" ht="4.5" customHeight="1" thickBot="1" x14ac:dyDescent="0.3">
      <c r="A56" s="49"/>
      <c r="B56" s="50"/>
      <c r="C56" s="51"/>
      <c r="D56" s="120"/>
      <c r="E56" s="17"/>
      <c r="F56" s="53"/>
    </row>
    <row r="57" spans="1:6" ht="20.25" thickTop="1" thickBot="1" x14ac:dyDescent="0.3">
      <c r="A57" s="54" t="s">
        <v>142</v>
      </c>
      <c r="B57" s="55" t="str">
        <f>"SOUS-TOTAL € HT - " &amp; B43</f>
        <v>SOUS-TOTAL € HT - Réseau Gaz</v>
      </c>
      <c r="C57" s="56"/>
      <c r="D57" s="121"/>
      <c r="E57" s="16"/>
      <c r="F57" s="58">
        <f>SUM(F44:F55)</f>
        <v>0</v>
      </c>
    </row>
    <row r="58" spans="1:6" ht="4.5" customHeight="1" thickTop="1" x14ac:dyDescent="0.25">
      <c r="A58" s="59"/>
      <c r="B58" s="60"/>
      <c r="C58" s="61"/>
      <c r="D58" s="122"/>
      <c r="E58" s="19"/>
      <c r="F58" s="63"/>
    </row>
    <row r="59" spans="1:6" ht="18.75" x14ac:dyDescent="0.25">
      <c r="A59" s="31" t="s">
        <v>186</v>
      </c>
      <c r="B59" s="32" t="s">
        <v>221</v>
      </c>
      <c r="C59" s="33"/>
      <c r="D59" s="123"/>
      <c r="E59" s="1"/>
      <c r="F59" s="36"/>
    </row>
    <row r="60" spans="1:6" ht="18.75" x14ac:dyDescent="0.25">
      <c r="A60" s="37" t="s">
        <v>187</v>
      </c>
      <c r="B60" s="41" t="s">
        <v>21</v>
      </c>
      <c r="C60" s="42"/>
      <c r="D60" s="117"/>
      <c r="E60" s="2"/>
      <c r="F60" s="40" t="str">
        <f t="shared" ref="F60" si="8">IF(D60="","",D60*E60)</f>
        <v/>
      </c>
    </row>
    <row r="61" spans="1:6" ht="30" x14ac:dyDescent="0.25">
      <c r="A61" s="37"/>
      <c r="B61" s="38" t="s">
        <v>194</v>
      </c>
      <c r="C61" s="42" t="s">
        <v>7</v>
      </c>
      <c r="D61" s="117">
        <v>2</v>
      </c>
      <c r="E61" s="2"/>
      <c r="F61" s="40">
        <f>IF(D61="","",D61*E61)</f>
        <v>0</v>
      </c>
    </row>
    <row r="62" spans="1:6" ht="18.75" x14ac:dyDescent="0.25">
      <c r="A62" s="37"/>
      <c r="B62" s="38" t="s">
        <v>195</v>
      </c>
      <c r="C62" s="42" t="s">
        <v>7</v>
      </c>
      <c r="D62" s="117">
        <v>1</v>
      </c>
      <c r="E62" s="2"/>
      <c r="F62" s="40">
        <f>IF(D62="","",D62*E62)</f>
        <v>0</v>
      </c>
    </row>
    <row r="63" spans="1:6" ht="18.75" x14ac:dyDescent="0.25">
      <c r="A63" s="37" t="s">
        <v>189</v>
      </c>
      <c r="B63" s="41" t="s">
        <v>72</v>
      </c>
      <c r="C63" s="42"/>
      <c r="D63" s="117"/>
      <c r="E63" s="2"/>
      <c r="F63" s="40" t="str">
        <f t="shared" ref="F63" si="9">IF(D63="","",D63*E63)</f>
        <v/>
      </c>
    </row>
    <row r="64" spans="1:6" ht="18.75" x14ac:dyDescent="0.25">
      <c r="A64" s="37"/>
      <c r="B64" s="44" t="s">
        <v>79</v>
      </c>
      <c r="C64" s="43" t="s">
        <v>7</v>
      </c>
      <c r="D64" s="118">
        <v>2</v>
      </c>
      <c r="E64" s="3"/>
      <c r="F64" s="40">
        <f>IF(D64="","",D64*E64)</f>
        <v>0</v>
      </c>
    </row>
    <row r="65" spans="1:6" ht="18.75" x14ac:dyDescent="0.25">
      <c r="A65" s="37"/>
      <c r="B65" s="44" t="s">
        <v>8</v>
      </c>
      <c r="C65" s="43" t="s">
        <v>7</v>
      </c>
      <c r="D65" s="118">
        <v>2</v>
      </c>
      <c r="E65" s="3"/>
      <c r="F65" s="40">
        <f>IF(D65="","",D65*E65)</f>
        <v>0</v>
      </c>
    </row>
    <row r="66" spans="1:6" ht="18.75" x14ac:dyDescent="0.25">
      <c r="A66" s="37" t="s">
        <v>190</v>
      </c>
      <c r="B66" s="41" t="s">
        <v>75</v>
      </c>
      <c r="C66" s="42"/>
      <c r="D66" s="117"/>
      <c r="E66" s="2"/>
      <c r="F66" s="40" t="str">
        <f t="shared" ref="F66" si="10">IF(D66="","",D66*E66)</f>
        <v/>
      </c>
    </row>
    <row r="67" spans="1:6" ht="18.75" x14ac:dyDescent="0.25">
      <c r="A67" s="37"/>
      <c r="B67" s="38" t="s">
        <v>191</v>
      </c>
      <c r="C67" s="42" t="s">
        <v>7</v>
      </c>
      <c r="D67" s="117">
        <v>1</v>
      </c>
      <c r="E67" s="2"/>
      <c r="F67" s="40">
        <f>IF(D67="","",D67*E67)</f>
        <v>0</v>
      </c>
    </row>
    <row r="68" spans="1:6" ht="18.75" x14ac:dyDescent="0.25">
      <c r="A68" s="37"/>
      <c r="B68" s="38" t="s">
        <v>192</v>
      </c>
      <c r="C68" s="42" t="s">
        <v>7</v>
      </c>
      <c r="D68" s="117">
        <v>1</v>
      </c>
      <c r="E68" s="2" t="s">
        <v>226</v>
      </c>
      <c r="F68" s="40">
        <v>0</v>
      </c>
    </row>
    <row r="69" spans="1:6" ht="18.75" x14ac:dyDescent="0.25">
      <c r="A69" s="37" t="s">
        <v>193</v>
      </c>
      <c r="B69" s="41" t="s">
        <v>24</v>
      </c>
      <c r="C69" s="42"/>
      <c r="D69" s="117"/>
      <c r="E69" s="2"/>
      <c r="F69" s="40" t="str">
        <f t="shared" ref="F69" si="11">IF(D69="","",D69*E69)</f>
        <v/>
      </c>
    </row>
    <row r="70" spans="1:6" ht="18.75" x14ac:dyDescent="0.25">
      <c r="A70" s="37"/>
      <c r="B70" s="38" t="s">
        <v>111</v>
      </c>
      <c r="C70" s="42" t="s">
        <v>7</v>
      </c>
      <c r="D70" s="117">
        <v>2</v>
      </c>
      <c r="E70" s="2"/>
      <c r="F70" s="40">
        <f>IF(D70="","",D70*E70)</f>
        <v>0</v>
      </c>
    </row>
    <row r="71" spans="1:6" ht="4.5" customHeight="1" thickBot="1" x14ac:dyDescent="0.3">
      <c r="A71" s="49"/>
      <c r="B71" s="50"/>
      <c r="C71" s="51"/>
      <c r="D71" s="120"/>
      <c r="E71" s="17"/>
      <c r="F71" s="53"/>
    </row>
    <row r="72" spans="1:6" ht="20.25" thickTop="1" thickBot="1" x14ac:dyDescent="0.3">
      <c r="A72" s="54" t="s">
        <v>142</v>
      </c>
      <c r="B72" s="55" t="str">
        <f>"SOUS-TOTAL € HT - " &amp; B59</f>
        <v>SOUS-TOTAL € HT - Chaufferies</v>
      </c>
      <c r="C72" s="56"/>
      <c r="D72" s="121"/>
      <c r="E72" s="16"/>
      <c r="F72" s="58">
        <f>SUM(F61:F70)</f>
        <v>0</v>
      </c>
    </row>
    <row r="73" spans="1:6" ht="4.5" customHeight="1" thickTop="1" x14ac:dyDescent="0.25">
      <c r="A73" s="59"/>
      <c r="B73" s="60"/>
      <c r="C73" s="61"/>
      <c r="D73" s="122"/>
      <c r="E73" s="19"/>
      <c r="F73" s="63"/>
    </row>
    <row r="74" spans="1:6" ht="18.75" x14ac:dyDescent="0.25">
      <c r="A74" s="31" t="s">
        <v>196</v>
      </c>
      <c r="B74" s="32" t="s">
        <v>104</v>
      </c>
      <c r="C74" s="33"/>
      <c r="D74" s="123"/>
      <c r="E74" s="1"/>
      <c r="F74" s="36"/>
    </row>
    <row r="75" spans="1:6" ht="18.75" x14ac:dyDescent="0.25">
      <c r="A75" s="37" t="s">
        <v>197</v>
      </c>
      <c r="B75" s="41" t="s">
        <v>105</v>
      </c>
      <c r="C75" s="42"/>
      <c r="D75" s="117"/>
      <c r="E75" s="2"/>
      <c r="F75" s="40" t="str">
        <f t="shared" ref="F75:F87" si="12">IF(D75="","",D75*E75)</f>
        <v/>
      </c>
    </row>
    <row r="76" spans="1:6" ht="18.75" x14ac:dyDescent="0.25">
      <c r="A76" s="37"/>
      <c r="B76" s="38" t="s">
        <v>22</v>
      </c>
      <c r="C76" s="42" t="s">
        <v>7</v>
      </c>
      <c r="D76" s="117">
        <v>1</v>
      </c>
      <c r="E76" s="2"/>
      <c r="F76" s="40">
        <f t="shared" si="12"/>
        <v>0</v>
      </c>
    </row>
    <row r="77" spans="1:6" ht="18.75" x14ac:dyDescent="0.25">
      <c r="A77" s="37"/>
      <c r="B77" s="38" t="s">
        <v>23</v>
      </c>
      <c r="C77" s="42" t="s">
        <v>7</v>
      </c>
      <c r="D77" s="117">
        <v>1</v>
      </c>
      <c r="E77" s="2"/>
      <c r="F77" s="40">
        <f t="shared" si="12"/>
        <v>0</v>
      </c>
    </row>
    <row r="78" spans="1:6" ht="18.75" x14ac:dyDescent="0.25">
      <c r="A78" s="37"/>
      <c r="B78" s="38" t="s">
        <v>81</v>
      </c>
      <c r="C78" s="42" t="s">
        <v>16</v>
      </c>
      <c r="D78" s="117">
        <v>2</v>
      </c>
      <c r="E78" s="2"/>
      <c r="F78" s="40">
        <f t="shared" si="12"/>
        <v>0</v>
      </c>
    </row>
    <row r="79" spans="1:6" ht="18.75" x14ac:dyDescent="0.25">
      <c r="A79" s="37"/>
      <c r="B79" s="38" t="s">
        <v>82</v>
      </c>
      <c r="C79" s="42" t="s">
        <v>16</v>
      </c>
      <c r="D79" s="117">
        <v>1</v>
      </c>
      <c r="E79" s="2" t="s">
        <v>200</v>
      </c>
      <c r="F79" s="40">
        <v>0</v>
      </c>
    </row>
    <row r="80" spans="1:6" ht="30" x14ac:dyDescent="0.25">
      <c r="A80" s="37"/>
      <c r="B80" s="38" t="s">
        <v>83</v>
      </c>
      <c r="C80" s="42" t="s">
        <v>16</v>
      </c>
      <c r="D80" s="117">
        <v>1</v>
      </c>
      <c r="E80" s="2" t="s">
        <v>200</v>
      </c>
      <c r="F80" s="40">
        <v>0</v>
      </c>
    </row>
    <row r="81" spans="1:6" ht="30" x14ac:dyDescent="0.25">
      <c r="A81" s="37"/>
      <c r="B81" s="38" t="s">
        <v>84</v>
      </c>
      <c r="C81" s="42" t="s">
        <v>16</v>
      </c>
      <c r="D81" s="117">
        <v>2</v>
      </c>
      <c r="E81" s="2" t="s">
        <v>200</v>
      </c>
      <c r="F81" s="40">
        <v>0</v>
      </c>
    </row>
    <row r="82" spans="1:6" ht="18.75" x14ac:dyDescent="0.25">
      <c r="A82" s="37"/>
      <c r="B82" s="38" t="s">
        <v>95</v>
      </c>
      <c r="C82" s="42" t="s">
        <v>16</v>
      </c>
      <c r="D82" s="117">
        <v>6</v>
      </c>
      <c r="E82" s="2"/>
      <c r="F82" s="40">
        <f t="shared" si="12"/>
        <v>0</v>
      </c>
    </row>
    <row r="83" spans="1:6" ht="18.75" x14ac:dyDescent="0.25">
      <c r="A83" s="37"/>
      <c r="B83" s="38" t="s">
        <v>85</v>
      </c>
      <c r="C83" s="42" t="s">
        <v>16</v>
      </c>
      <c r="D83" s="117">
        <v>1</v>
      </c>
      <c r="E83" s="2" t="s">
        <v>200</v>
      </c>
      <c r="F83" s="40">
        <v>0</v>
      </c>
    </row>
    <row r="84" spans="1:6" ht="18.75" x14ac:dyDescent="0.25">
      <c r="A84" s="37"/>
      <c r="B84" s="38" t="s">
        <v>86</v>
      </c>
      <c r="C84" s="42" t="s">
        <v>16</v>
      </c>
      <c r="D84" s="117">
        <v>1</v>
      </c>
      <c r="E84" s="2"/>
      <c r="F84" s="40">
        <f t="shared" si="12"/>
        <v>0</v>
      </c>
    </row>
    <row r="85" spans="1:6" ht="18.75" x14ac:dyDescent="0.25">
      <c r="A85" s="37"/>
      <c r="B85" s="38" t="s">
        <v>87</v>
      </c>
      <c r="C85" s="42" t="s">
        <v>16</v>
      </c>
      <c r="D85" s="117">
        <v>2</v>
      </c>
      <c r="E85" s="2"/>
      <c r="F85" s="40">
        <f t="shared" si="12"/>
        <v>0</v>
      </c>
    </row>
    <row r="86" spans="1:6" ht="18.75" x14ac:dyDescent="0.25">
      <c r="A86" s="37"/>
      <c r="B86" s="38" t="s">
        <v>88</v>
      </c>
      <c r="C86" s="42" t="s">
        <v>16</v>
      </c>
      <c r="D86" s="117">
        <v>10</v>
      </c>
      <c r="E86" s="2"/>
      <c r="F86" s="40">
        <f t="shared" si="12"/>
        <v>0</v>
      </c>
    </row>
    <row r="87" spans="1:6" ht="18.75" x14ac:dyDescent="0.25">
      <c r="A87" s="37"/>
      <c r="B87" s="38" t="s">
        <v>89</v>
      </c>
      <c r="C87" s="42" t="s">
        <v>7</v>
      </c>
      <c r="D87" s="117">
        <v>1</v>
      </c>
      <c r="E87" s="2"/>
      <c r="F87" s="40">
        <f t="shared" si="12"/>
        <v>0</v>
      </c>
    </row>
    <row r="88" spans="1:6" ht="18.75" x14ac:dyDescent="0.25">
      <c r="A88" s="37"/>
      <c r="B88" s="38" t="s">
        <v>90</v>
      </c>
      <c r="C88" s="42" t="s">
        <v>7</v>
      </c>
      <c r="D88" s="117">
        <v>1</v>
      </c>
      <c r="E88" s="2" t="s">
        <v>200</v>
      </c>
      <c r="F88" s="40">
        <v>0</v>
      </c>
    </row>
    <row r="89" spans="1:6" ht="30" x14ac:dyDescent="0.25">
      <c r="A89" s="37"/>
      <c r="B89" s="38" t="s">
        <v>91</v>
      </c>
      <c r="C89" s="42" t="s">
        <v>7</v>
      </c>
      <c r="D89" s="117">
        <v>1</v>
      </c>
      <c r="E89" s="2" t="s">
        <v>200</v>
      </c>
      <c r="F89" s="40">
        <v>0</v>
      </c>
    </row>
    <row r="90" spans="1:6" ht="30" x14ac:dyDescent="0.25">
      <c r="A90" s="37"/>
      <c r="B90" s="38" t="s">
        <v>96</v>
      </c>
      <c r="C90" s="42" t="s">
        <v>7</v>
      </c>
      <c r="D90" s="117">
        <v>1</v>
      </c>
      <c r="E90" s="2"/>
      <c r="F90" s="40">
        <f>IF(D90="","",D90*E90)</f>
        <v>0</v>
      </c>
    </row>
    <row r="91" spans="1:6" ht="18.75" x14ac:dyDescent="0.25">
      <c r="A91" s="37"/>
      <c r="B91" s="38" t="s">
        <v>97</v>
      </c>
      <c r="C91" s="42" t="s">
        <v>7</v>
      </c>
      <c r="D91" s="117">
        <v>1</v>
      </c>
      <c r="E91" s="2"/>
      <c r="F91" s="40">
        <f>IF(D91="","",D91*E91)</f>
        <v>0</v>
      </c>
    </row>
    <row r="92" spans="1:6" ht="18.75" x14ac:dyDescent="0.25">
      <c r="A92" s="37"/>
      <c r="B92" s="38" t="s">
        <v>26</v>
      </c>
      <c r="C92" s="42" t="s">
        <v>7</v>
      </c>
      <c r="D92" s="117">
        <v>1</v>
      </c>
      <c r="E92" s="2"/>
      <c r="F92" s="40">
        <f>IF(D92="","",D92*E92)</f>
        <v>0</v>
      </c>
    </row>
    <row r="93" spans="1:6" ht="30" x14ac:dyDescent="0.25">
      <c r="A93" s="37"/>
      <c r="B93" s="38" t="s">
        <v>27</v>
      </c>
      <c r="C93" s="42" t="s">
        <v>7</v>
      </c>
      <c r="D93" s="117">
        <v>1</v>
      </c>
      <c r="E93" s="2"/>
      <c r="F93" s="40">
        <f>IF(D93="","",D93*E93)</f>
        <v>0</v>
      </c>
    </row>
    <row r="94" spans="1:6" ht="18.75" x14ac:dyDescent="0.25">
      <c r="A94" s="37" t="s">
        <v>198</v>
      </c>
      <c r="B94" s="41" t="s">
        <v>106</v>
      </c>
      <c r="C94" s="42"/>
      <c r="D94" s="117"/>
      <c r="E94" s="2"/>
      <c r="F94" s="40" t="str">
        <f t="shared" ref="F94:F115" si="13">IF(D94="","",D94*E94)</f>
        <v/>
      </c>
    </row>
    <row r="95" spans="1:6" ht="18.75" x14ac:dyDescent="0.25">
      <c r="A95" s="37"/>
      <c r="B95" s="38" t="s">
        <v>22</v>
      </c>
      <c r="C95" s="42" t="s">
        <v>7</v>
      </c>
      <c r="D95" s="117">
        <v>1</v>
      </c>
      <c r="E95" s="2" t="s">
        <v>200</v>
      </c>
      <c r="F95" s="40">
        <v>0</v>
      </c>
    </row>
    <row r="96" spans="1:6" ht="18.75" x14ac:dyDescent="0.25">
      <c r="A96" s="37"/>
      <c r="B96" s="38" t="s">
        <v>92</v>
      </c>
      <c r="C96" s="42" t="s">
        <v>16</v>
      </c>
      <c r="D96" s="117">
        <v>1</v>
      </c>
      <c r="E96" s="2" t="s">
        <v>200</v>
      </c>
      <c r="F96" s="40">
        <v>0</v>
      </c>
    </row>
    <row r="97" spans="1:6" ht="18.75" x14ac:dyDescent="0.25">
      <c r="A97" s="37"/>
      <c r="B97" s="38" t="s">
        <v>93</v>
      </c>
      <c r="C97" s="42" t="s">
        <v>7</v>
      </c>
      <c r="D97" s="117">
        <v>1</v>
      </c>
      <c r="E97" s="2" t="s">
        <v>200</v>
      </c>
      <c r="F97" s="40">
        <v>0</v>
      </c>
    </row>
    <row r="98" spans="1:6" ht="30" x14ac:dyDescent="0.25">
      <c r="A98" s="37"/>
      <c r="B98" s="38" t="s">
        <v>94</v>
      </c>
      <c r="C98" s="42" t="s">
        <v>7</v>
      </c>
      <c r="D98" s="117">
        <v>2</v>
      </c>
      <c r="E98" s="2" t="s">
        <v>200</v>
      </c>
      <c r="F98" s="40">
        <v>0</v>
      </c>
    </row>
    <row r="99" spans="1:6" ht="18.75" x14ac:dyDescent="0.25">
      <c r="A99" s="37"/>
      <c r="B99" s="38" t="s">
        <v>95</v>
      </c>
      <c r="C99" s="42" t="s">
        <v>16</v>
      </c>
      <c r="D99" s="117">
        <v>2</v>
      </c>
      <c r="E99" s="2" t="s">
        <v>200</v>
      </c>
      <c r="F99" s="40">
        <v>0</v>
      </c>
    </row>
    <row r="100" spans="1:6" ht="30" x14ac:dyDescent="0.25">
      <c r="A100" s="37"/>
      <c r="B100" s="38" t="s">
        <v>96</v>
      </c>
      <c r="C100" s="42" t="s">
        <v>7</v>
      </c>
      <c r="D100" s="117">
        <v>1</v>
      </c>
      <c r="E100" s="2" t="s">
        <v>200</v>
      </c>
      <c r="F100" s="40">
        <v>0</v>
      </c>
    </row>
    <row r="101" spans="1:6" ht="18.75" x14ac:dyDescent="0.25">
      <c r="A101" s="37"/>
      <c r="B101" s="38" t="s">
        <v>97</v>
      </c>
      <c r="C101" s="42" t="s">
        <v>7</v>
      </c>
      <c r="D101" s="117">
        <v>1</v>
      </c>
      <c r="E101" s="2" t="s">
        <v>200</v>
      </c>
      <c r="F101" s="40">
        <v>0</v>
      </c>
    </row>
    <row r="102" spans="1:6" ht="18.75" x14ac:dyDescent="0.25">
      <c r="A102" s="37"/>
      <c r="B102" s="38" t="s">
        <v>26</v>
      </c>
      <c r="C102" s="42" t="s">
        <v>7</v>
      </c>
      <c r="D102" s="117">
        <v>1</v>
      </c>
      <c r="E102" s="2" t="s">
        <v>200</v>
      </c>
      <c r="F102" s="40">
        <v>0</v>
      </c>
    </row>
    <row r="103" spans="1:6" ht="30" x14ac:dyDescent="0.25">
      <c r="A103" s="37"/>
      <c r="B103" s="38" t="s">
        <v>27</v>
      </c>
      <c r="C103" s="42" t="s">
        <v>7</v>
      </c>
      <c r="D103" s="117">
        <v>1</v>
      </c>
      <c r="E103" s="2" t="s">
        <v>200</v>
      </c>
      <c r="F103" s="40">
        <v>0</v>
      </c>
    </row>
    <row r="104" spans="1:6" ht="18.75" x14ac:dyDescent="0.25">
      <c r="A104" s="37" t="s">
        <v>199</v>
      </c>
      <c r="B104" s="41" t="s">
        <v>107</v>
      </c>
      <c r="C104" s="42"/>
      <c r="D104" s="117"/>
      <c r="E104" s="2"/>
      <c r="F104" s="40" t="str">
        <f t="shared" si="13"/>
        <v/>
      </c>
    </row>
    <row r="105" spans="1:6" ht="18.75" x14ac:dyDescent="0.25">
      <c r="A105" s="37"/>
      <c r="B105" s="38" t="s">
        <v>109</v>
      </c>
      <c r="C105" s="42" t="s">
        <v>7</v>
      </c>
      <c r="D105" s="117">
        <v>1</v>
      </c>
      <c r="E105" s="2" t="s">
        <v>200</v>
      </c>
      <c r="F105" s="40">
        <v>0</v>
      </c>
    </row>
    <row r="106" spans="1:6" ht="30" x14ac:dyDescent="0.25">
      <c r="A106" s="37"/>
      <c r="B106" s="38" t="s">
        <v>201</v>
      </c>
      <c r="C106" s="42" t="s">
        <v>7</v>
      </c>
      <c r="D106" s="117">
        <v>1</v>
      </c>
      <c r="E106" s="2"/>
      <c r="F106" s="40">
        <f t="shared" si="13"/>
        <v>0</v>
      </c>
    </row>
    <row r="107" spans="1:6" ht="18.75" x14ac:dyDescent="0.25">
      <c r="A107" s="37"/>
      <c r="B107" s="38" t="s">
        <v>202</v>
      </c>
      <c r="C107" s="42" t="s">
        <v>7</v>
      </c>
      <c r="D107" s="117">
        <v>1</v>
      </c>
      <c r="E107" s="2"/>
      <c r="F107" s="40">
        <f t="shared" si="13"/>
        <v>0</v>
      </c>
    </row>
    <row r="108" spans="1:6" ht="18.75" x14ac:dyDescent="0.25">
      <c r="A108" s="37"/>
      <c r="B108" s="38" t="s">
        <v>87</v>
      </c>
      <c r="C108" s="42" t="s">
        <v>16</v>
      </c>
      <c r="D108" s="117">
        <v>1</v>
      </c>
      <c r="E108" s="2"/>
      <c r="F108" s="40">
        <f t="shared" si="13"/>
        <v>0</v>
      </c>
    </row>
    <row r="109" spans="1:6" ht="18.75" x14ac:dyDescent="0.25">
      <c r="A109" s="37"/>
      <c r="B109" s="38" t="s">
        <v>153</v>
      </c>
      <c r="C109" s="42" t="s">
        <v>16</v>
      </c>
      <c r="D109" s="117">
        <v>2</v>
      </c>
      <c r="E109" s="2"/>
      <c r="F109" s="40">
        <f t="shared" si="13"/>
        <v>0</v>
      </c>
    </row>
    <row r="110" spans="1:6" ht="30" x14ac:dyDescent="0.25">
      <c r="A110" s="37"/>
      <c r="B110" s="38" t="s">
        <v>28</v>
      </c>
      <c r="C110" s="42" t="s">
        <v>7</v>
      </c>
      <c r="D110" s="117">
        <v>1</v>
      </c>
      <c r="E110" s="2"/>
      <c r="F110" s="40">
        <f t="shared" si="13"/>
        <v>0</v>
      </c>
    </row>
    <row r="111" spans="1:6" ht="30" x14ac:dyDescent="0.25">
      <c r="A111" s="37"/>
      <c r="B111" s="38" t="s">
        <v>94</v>
      </c>
      <c r="C111" s="42" t="s">
        <v>7</v>
      </c>
      <c r="D111" s="117">
        <v>2</v>
      </c>
      <c r="E111" s="2" t="s">
        <v>200</v>
      </c>
      <c r="F111" s="40">
        <v>0</v>
      </c>
    </row>
    <row r="112" spans="1:6" ht="18.75" x14ac:dyDescent="0.25">
      <c r="A112" s="37"/>
      <c r="B112" s="38" t="s">
        <v>95</v>
      </c>
      <c r="C112" s="42" t="s">
        <v>16</v>
      </c>
      <c r="D112" s="117">
        <v>2</v>
      </c>
      <c r="E112" s="2"/>
      <c r="F112" s="40">
        <f t="shared" si="13"/>
        <v>0</v>
      </c>
    </row>
    <row r="113" spans="1:6" ht="18.75" x14ac:dyDescent="0.25">
      <c r="A113" s="37"/>
      <c r="B113" s="38" t="s">
        <v>25</v>
      </c>
      <c r="C113" s="42" t="s">
        <v>7</v>
      </c>
      <c r="D113" s="117">
        <v>1</v>
      </c>
      <c r="E113" s="2"/>
      <c r="F113" s="40">
        <f t="shared" si="13"/>
        <v>0</v>
      </c>
    </row>
    <row r="114" spans="1:6" ht="18.75" x14ac:dyDescent="0.25">
      <c r="A114" s="37"/>
      <c r="B114" s="38" t="s">
        <v>26</v>
      </c>
      <c r="C114" s="42" t="s">
        <v>7</v>
      </c>
      <c r="D114" s="117">
        <v>1</v>
      </c>
      <c r="E114" s="2"/>
      <c r="F114" s="40">
        <v>0</v>
      </c>
    </row>
    <row r="115" spans="1:6" ht="30" x14ac:dyDescent="0.25">
      <c r="A115" s="37"/>
      <c r="B115" s="38" t="s">
        <v>27</v>
      </c>
      <c r="C115" s="42" t="s">
        <v>7</v>
      </c>
      <c r="D115" s="117">
        <v>1</v>
      </c>
      <c r="E115" s="2"/>
      <c r="F115" s="40">
        <f t="shared" si="13"/>
        <v>0</v>
      </c>
    </row>
    <row r="116" spans="1:6" ht="4.5" customHeight="1" thickBot="1" x14ac:dyDescent="0.3">
      <c r="A116" s="49"/>
      <c r="B116" s="50"/>
      <c r="C116" s="51"/>
      <c r="D116" s="120"/>
      <c r="E116" s="17"/>
      <c r="F116" s="53"/>
    </row>
    <row r="117" spans="1:6" ht="20.25" thickTop="1" thickBot="1" x14ac:dyDescent="0.3">
      <c r="A117" s="54" t="s">
        <v>142</v>
      </c>
      <c r="B117" s="55" t="str">
        <f>"SOUS-TOTAL € HT - " &amp; B74</f>
        <v>SOUS-TOTAL € HT - Réseaux primaires</v>
      </c>
      <c r="C117" s="56"/>
      <c r="D117" s="121"/>
      <c r="E117" s="16"/>
      <c r="F117" s="58">
        <f>SUM(F75:F115)</f>
        <v>0</v>
      </c>
    </row>
    <row r="118" spans="1:6" ht="4.5" customHeight="1" thickTop="1" x14ac:dyDescent="0.25">
      <c r="A118" s="59"/>
      <c r="B118" s="60"/>
      <c r="C118" s="61"/>
      <c r="D118" s="122"/>
      <c r="E118" s="19"/>
      <c r="F118" s="63"/>
    </row>
    <row r="119" spans="1:6" ht="18.75" x14ac:dyDescent="0.25">
      <c r="A119" s="31" t="s">
        <v>203</v>
      </c>
      <c r="B119" s="32" t="s">
        <v>99</v>
      </c>
      <c r="C119" s="33"/>
      <c r="D119" s="123"/>
      <c r="E119" s="1"/>
      <c r="F119" s="36"/>
    </row>
    <row r="120" spans="1:6" ht="18.75" x14ac:dyDescent="0.25">
      <c r="A120" s="37" t="s">
        <v>204</v>
      </c>
      <c r="B120" s="41" t="s">
        <v>114</v>
      </c>
      <c r="C120" s="42"/>
      <c r="D120" s="117"/>
      <c r="E120" s="2"/>
      <c r="F120" s="40" t="str">
        <f t="shared" ref="F120:F129" si="14">IF(D120="","",D120*E120)</f>
        <v/>
      </c>
    </row>
    <row r="121" spans="1:6" ht="45" x14ac:dyDescent="0.25">
      <c r="A121" s="37"/>
      <c r="B121" s="38" t="s">
        <v>115</v>
      </c>
      <c r="C121" s="42" t="s">
        <v>16</v>
      </c>
      <c r="D121" s="117">
        <v>1</v>
      </c>
      <c r="E121" s="2"/>
      <c r="F121" s="40">
        <f t="shared" si="14"/>
        <v>0</v>
      </c>
    </row>
    <row r="122" spans="1:6" ht="45" x14ac:dyDescent="0.25">
      <c r="A122" s="37"/>
      <c r="B122" s="38" t="s">
        <v>161</v>
      </c>
      <c r="C122" s="42" t="s">
        <v>16</v>
      </c>
      <c r="D122" s="117">
        <v>1</v>
      </c>
      <c r="E122" s="2"/>
      <c r="F122" s="40">
        <f t="shared" si="14"/>
        <v>0</v>
      </c>
    </row>
    <row r="123" spans="1:6" ht="30" x14ac:dyDescent="0.25">
      <c r="A123" s="37"/>
      <c r="B123" s="38" t="s">
        <v>162</v>
      </c>
      <c r="C123" s="42" t="s">
        <v>7</v>
      </c>
      <c r="D123" s="117">
        <v>1</v>
      </c>
      <c r="E123" s="2"/>
      <c r="F123" s="40">
        <f t="shared" si="14"/>
        <v>0</v>
      </c>
    </row>
    <row r="124" spans="1:6" ht="18.75" x14ac:dyDescent="0.25">
      <c r="A124" s="37"/>
      <c r="B124" s="38" t="s">
        <v>95</v>
      </c>
      <c r="C124" s="42" t="s">
        <v>16</v>
      </c>
      <c r="D124" s="117">
        <v>2</v>
      </c>
      <c r="E124" s="2"/>
      <c r="F124" s="40">
        <f t="shared" si="14"/>
        <v>0</v>
      </c>
    </row>
    <row r="125" spans="1:6" ht="18.75" x14ac:dyDescent="0.25">
      <c r="A125" s="37"/>
      <c r="B125" s="38" t="s">
        <v>100</v>
      </c>
      <c r="C125" s="42" t="s">
        <v>16</v>
      </c>
      <c r="D125" s="117">
        <v>1</v>
      </c>
      <c r="E125" s="2"/>
      <c r="F125" s="40">
        <f t="shared" si="14"/>
        <v>0</v>
      </c>
    </row>
    <row r="126" spans="1:6" ht="18.75" x14ac:dyDescent="0.25">
      <c r="A126" s="37"/>
      <c r="B126" s="38" t="s">
        <v>25</v>
      </c>
      <c r="C126" s="42" t="s">
        <v>7</v>
      </c>
      <c r="D126" s="117">
        <v>1</v>
      </c>
      <c r="E126" s="2"/>
      <c r="F126" s="40">
        <f t="shared" si="14"/>
        <v>0</v>
      </c>
    </row>
    <row r="127" spans="1:6" ht="18.75" x14ac:dyDescent="0.25">
      <c r="A127" s="37"/>
      <c r="B127" s="38" t="s">
        <v>26</v>
      </c>
      <c r="C127" s="42" t="s">
        <v>7</v>
      </c>
      <c r="D127" s="117">
        <v>1</v>
      </c>
      <c r="E127" s="2"/>
      <c r="F127" s="40">
        <f t="shared" si="14"/>
        <v>0</v>
      </c>
    </row>
    <row r="128" spans="1:6" ht="30" x14ac:dyDescent="0.25">
      <c r="A128" s="37"/>
      <c r="B128" s="38" t="s">
        <v>27</v>
      </c>
      <c r="C128" s="42" t="s">
        <v>7</v>
      </c>
      <c r="D128" s="117">
        <v>1</v>
      </c>
      <c r="E128" s="2"/>
      <c r="F128" s="40">
        <f t="shared" si="14"/>
        <v>0</v>
      </c>
    </row>
    <row r="129" spans="1:6" ht="18.75" x14ac:dyDescent="0.25">
      <c r="A129" s="37" t="s">
        <v>205</v>
      </c>
      <c r="B129" s="41" t="s">
        <v>164</v>
      </c>
      <c r="C129" s="42"/>
      <c r="D129" s="117"/>
      <c r="E129" s="2"/>
      <c r="F129" s="40" t="str">
        <f t="shared" si="14"/>
        <v/>
      </c>
    </row>
    <row r="130" spans="1:6" ht="18.75" x14ac:dyDescent="0.25">
      <c r="A130" s="37"/>
      <c r="B130" s="38" t="s">
        <v>163</v>
      </c>
      <c r="C130" s="42" t="s">
        <v>7</v>
      </c>
      <c r="D130" s="117">
        <v>1</v>
      </c>
      <c r="E130" s="2"/>
      <c r="F130" s="40">
        <f>IF(D130="","",D130*E130)</f>
        <v>0</v>
      </c>
    </row>
    <row r="131" spans="1:6" ht="30" x14ac:dyDescent="0.25">
      <c r="A131" s="37"/>
      <c r="B131" s="38" t="s">
        <v>27</v>
      </c>
      <c r="C131" s="42" t="s">
        <v>7</v>
      </c>
      <c r="D131" s="117">
        <v>1</v>
      </c>
      <c r="E131" s="2"/>
      <c r="F131" s="40">
        <f>IF(D131="","",D131*E131)</f>
        <v>0</v>
      </c>
    </row>
    <row r="132" spans="1:6" ht="18.75" x14ac:dyDescent="0.25">
      <c r="A132" s="37" t="s">
        <v>206</v>
      </c>
      <c r="B132" s="41" t="s">
        <v>117</v>
      </c>
      <c r="C132" s="42"/>
      <c r="D132" s="117"/>
      <c r="E132" s="2"/>
      <c r="F132" s="40" t="str">
        <f t="shared" ref="F132" si="15">IF(D132="","",D132*E132)</f>
        <v/>
      </c>
    </row>
    <row r="133" spans="1:6" ht="30" x14ac:dyDescent="0.25">
      <c r="A133" s="37"/>
      <c r="B133" s="38" t="s">
        <v>118</v>
      </c>
      <c r="C133" s="42" t="s">
        <v>16</v>
      </c>
      <c r="D133" s="117">
        <v>48</v>
      </c>
      <c r="E133" s="2"/>
      <c r="F133" s="40">
        <f>IF(D133="","",D133*E133)</f>
        <v>0</v>
      </c>
    </row>
    <row r="134" spans="1:6" ht="18.75" x14ac:dyDescent="0.25">
      <c r="A134" s="37" t="s">
        <v>207</v>
      </c>
      <c r="B134" s="41" t="s">
        <v>120</v>
      </c>
      <c r="C134" s="42"/>
      <c r="D134" s="117"/>
      <c r="E134" s="2"/>
      <c r="F134" s="40" t="str">
        <f t="shared" ref="F134" si="16">IF(D134="","",D134*E134)</f>
        <v/>
      </c>
    </row>
    <row r="135" spans="1:6" ht="30" x14ac:dyDescent="0.25">
      <c r="A135" s="37"/>
      <c r="B135" s="38" t="s">
        <v>83</v>
      </c>
      <c r="C135" s="42" t="s">
        <v>16</v>
      </c>
      <c r="D135" s="117">
        <v>1</v>
      </c>
      <c r="E135" s="2" t="s">
        <v>200</v>
      </c>
      <c r="F135" s="40">
        <v>0</v>
      </c>
    </row>
    <row r="136" spans="1:6" ht="18.75" x14ac:dyDescent="0.25">
      <c r="A136" s="37"/>
      <c r="B136" s="38" t="s">
        <v>25</v>
      </c>
      <c r="C136" s="42" t="s">
        <v>7</v>
      </c>
      <c r="D136" s="117">
        <v>1</v>
      </c>
      <c r="E136" s="2" t="s">
        <v>200</v>
      </c>
      <c r="F136" s="40">
        <v>0</v>
      </c>
    </row>
    <row r="137" spans="1:6" ht="18.75" x14ac:dyDescent="0.25">
      <c r="A137" s="37"/>
      <c r="B137" s="38" t="s">
        <v>26</v>
      </c>
      <c r="C137" s="42" t="s">
        <v>7</v>
      </c>
      <c r="D137" s="117">
        <v>1</v>
      </c>
      <c r="E137" s="2" t="s">
        <v>200</v>
      </c>
      <c r="F137" s="40">
        <v>0</v>
      </c>
    </row>
    <row r="138" spans="1:6" ht="4.5" customHeight="1" thickBot="1" x14ac:dyDescent="0.3">
      <c r="A138" s="49"/>
      <c r="B138" s="50"/>
      <c r="C138" s="51"/>
      <c r="D138" s="120"/>
      <c r="E138" s="17"/>
      <c r="F138" s="53"/>
    </row>
    <row r="139" spans="1:6" ht="20.25" thickTop="1" thickBot="1" x14ac:dyDescent="0.3">
      <c r="A139" s="54" t="s">
        <v>142</v>
      </c>
      <c r="B139" s="55" t="str">
        <f>"SOUS-TOTAL € HT - " &amp; B119</f>
        <v>SOUS-TOTAL € HT - Réseaux secondaires</v>
      </c>
      <c r="C139" s="56"/>
      <c r="D139" s="121"/>
      <c r="E139" s="16"/>
      <c r="F139" s="58">
        <f>SUM(F119:F137)</f>
        <v>0</v>
      </c>
    </row>
    <row r="140" spans="1:6" ht="4.5" customHeight="1" thickTop="1" x14ac:dyDescent="0.25">
      <c r="A140" s="59"/>
      <c r="B140" s="60"/>
      <c r="C140" s="61"/>
      <c r="D140" s="122"/>
      <c r="E140" s="62"/>
      <c r="F140" s="63"/>
    </row>
    <row r="141" spans="1:6" ht="18.75" x14ac:dyDescent="0.25">
      <c r="A141" s="31" t="s">
        <v>208</v>
      </c>
      <c r="B141" s="32" t="s">
        <v>122</v>
      </c>
      <c r="C141" s="33"/>
      <c r="D141" s="123"/>
      <c r="E141" s="35"/>
      <c r="F141" s="36"/>
    </row>
    <row r="142" spans="1:6" ht="57" customHeight="1" x14ac:dyDescent="0.25">
      <c r="A142" s="45"/>
      <c r="B142" s="65" t="s">
        <v>29</v>
      </c>
      <c r="C142" s="66" t="s">
        <v>7</v>
      </c>
      <c r="D142" s="124">
        <v>1</v>
      </c>
      <c r="E142" s="187" t="s">
        <v>123</v>
      </c>
      <c r="F142" s="188"/>
    </row>
    <row r="143" spans="1:6" ht="4.5" customHeight="1" thickBot="1" x14ac:dyDescent="0.3">
      <c r="A143" s="49"/>
      <c r="B143" s="50"/>
      <c r="C143" s="51"/>
      <c r="D143" s="120"/>
      <c r="E143" s="52"/>
      <c r="F143" s="53"/>
    </row>
    <row r="144" spans="1:6" ht="20.25" thickTop="1" thickBot="1" x14ac:dyDescent="0.3">
      <c r="A144" s="54" t="s">
        <v>142</v>
      </c>
      <c r="B144" s="55" t="str">
        <f>"SOUS-TOTAL € HT - " &amp; B141</f>
        <v>SOUS-TOTAL € HT - Régulation des installations</v>
      </c>
      <c r="C144" s="56"/>
      <c r="D144" s="121"/>
      <c r="E144" s="16"/>
      <c r="F144" s="58">
        <f>SUM(F142)</f>
        <v>0</v>
      </c>
    </row>
    <row r="145" spans="1:6" ht="4.5" customHeight="1" thickTop="1" x14ac:dyDescent="0.25">
      <c r="A145" s="59"/>
      <c r="B145" s="60"/>
      <c r="C145" s="61"/>
      <c r="D145" s="122"/>
      <c r="E145" s="19"/>
      <c r="F145" s="63"/>
    </row>
    <row r="146" spans="1:6" ht="18.75" x14ac:dyDescent="0.25">
      <c r="A146" s="31" t="s">
        <v>209</v>
      </c>
      <c r="B146" s="32" t="s">
        <v>125</v>
      </c>
      <c r="C146" s="33"/>
      <c r="D146" s="123"/>
      <c r="E146" s="1"/>
      <c r="F146" s="36"/>
    </row>
    <row r="147" spans="1:6" ht="18.75" x14ac:dyDescent="0.25">
      <c r="A147" s="37" t="s">
        <v>210</v>
      </c>
      <c r="B147" s="41" t="s">
        <v>127</v>
      </c>
      <c r="C147" s="42"/>
      <c r="D147" s="117"/>
      <c r="E147" s="2"/>
      <c r="F147" s="40" t="str">
        <f t="shared" ref="F147" si="17">IF(D147="","",D147*E147)</f>
        <v/>
      </c>
    </row>
    <row r="148" spans="1:6" ht="18.75" x14ac:dyDescent="0.25">
      <c r="A148" s="37"/>
      <c r="B148" s="38" t="s">
        <v>128</v>
      </c>
      <c r="C148" s="42" t="s">
        <v>7</v>
      </c>
      <c r="D148" s="117">
        <v>3</v>
      </c>
      <c r="E148" s="2"/>
      <c r="F148" s="40">
        <f>IF(D148="","",D148*E148)</f>
        <v>0</v>
      </c>
    </row>
    <row r="149" spans="1:6" ht="18.75" x14ac:dyDescent="0.25">
      <c r="A149" s="37" t="s">
        <v>211</v>
      </c>
      <c r="B149" s="41" t="s">
        <v>129</v>
      </c>
      <c r="C149" s="42"/>
      <c r="D149" s="117"/>
      <c r="E149" s="2"/>
      <c r="F149" s="40" t="str">
        <f t="shared" ref="F149:F157" si="18">IF(D149="","",D149*E149)</f>
        <v/>
      </c>
    </row>
    <row r="150" spans="1:6" ht="18.75" x14ac:dyDescent="0.25">
      <c r="A150" s="37"/>
      <c r="B150" s="38" t="s">
        <v>132</v>
      </c>
      <c r="C150" s="42" t="s">
        <v>7</v>
      </c>
      <c r="D150" s="117">
        <v>2</v>
      </c>
      <c r="E150" s="2"/>
      <c r="F150" s="40">
        <f t="shared" si="18"/>
        <v>0</v>
      </c>
    </row>
    <row r="151" spans="1:6" ht="18.75" x14ac:dyDescent="0.25">
      <c r="A151" s="37" t="s">
        <v>212</v>
      </c>
      <c r="B151" s="41" t="s">
        <v>134</v>
      </c>
      <c r="C151" s="42"/>
      <c r="D151" s="117"/>
      <c r="E151" s="2"/>
      <c r="F151" s="40" t="str">
        <f t="shared" si="18"/>
        <v/>
      </c>
    </row>
    <row r="152" spans="1:6" ht="18.75" x14ac:dyDescent="0.25">
      <c r="A152" s="37"/>
      <c r="B152" s="38" t="s">
        <v>131</v>
      </c>
      <c r="C152" s="42" t="s">
        <v>7</v>
      </c>
      <c r="D152" s="117">
        <v>2</v>
      </c>
      <c r="E152" s="2"/>
      <c r="F152" s="40">
        <f t="shared" si="18"/>
        <v>0</v>
      </c>
    </row>
    <row r="153" spans="1:6" ht="18.75" x14ac:dyDescent="0.25">
      <c r="A153" s="37" t="s">
        <v>213</v>
      </c>
      <c r="B153" s="41" t="s">
        <v>135</v>
      </c>
      <c r="C153" s="42"/>
      <c r="D153" s="117"/>
      <c r="E153" s="2"/>
      <c r="F153" s="40" t="str">
        <f t="shared" si="18"/>
        <v/>
      </c>
    </row>
    <row r="154" spans="1:6" ht="18.75" x14ac:dyDescent="0.25">
      <c r="A154" s="37"/>
      <c r="B154" s="38" t="s">
        <v>137</v>
      </c>
      <c r="C154" s="42" t="s">
        <v>7</v>
      </c>
      <c r="D154" s="117">
        <v>1</v>
      </c>
      <c r="E154" s="2"/>
      <c r="F154" s="40">
        <f t="shared" si="18"/>
        <v>0</v>
      </c>
    </row>
    <row r="155" spans="1:6" ht="18.75" x14ac:dyDescent="0.25">
      <c r="A155" s="37"/>
      <c r="B155" s="38" t="s">
        <v>138</v>
      </c>
      <c r="C155" s="42" t="s">
        <v>7</v>
      </c>
      <c r="D155" s="117">
        <v>2</v>
      </c>
      <c r="E155" s="2"/>
      <c r="F155" s="40">
        <f t="shared" si="18"/>
        <v>0</v>
      </c>
    </row>
    <row r="156" spans="1:6" ht="18.75" x14ac:dyDescent="0.25">
      <c r="A156" s="37" t="s">
        <v>214</v>
      </c>
      <c r="B156" s="41" t="s">
        <v>139</v>
      </c>
      <c r="C156" s="42"/>
      <c r="D156" s="117"/>
      <c r="E156" s="2"/>
      <c r="F156" s="40" t="str">
        <f t="shared" si="18"/>
        <v/>
      </c>
    </row>
    <row r="157" spans="1:6" ht="18.75" x14ac:dyDescent="0.25">
      <c r="A157" s="37"/>
      <c r="B157" s="67" t="s">
        <v>141</v>
      </c>
      <c r="C157" s="68" t="s">
        <v>7</v>
      </c>
      <c r="D157" s="125">
        <v>4</v>
      </c>
      <c r="E157" s="4"/>
      <c r="F157" s="69">
        <f t="shared" si="18"/>
        <v>0</v>
      </c>
    </row>
    <row r="158" spans="1:6" ht="4.5" customHeight="1" thickBot="1" x14ac:dyDescent="0.3">
      <c r="A158" s="70"/>
      <c r="B158" s="71"/>
      <c r="C158" s="72"/>
      <c r="D158" s="126"/>
      <c r="E158" s="22"/>
      <c r="F158" s="74"/>
    </row>
    <row r="159" spans="1:6" ht="20.25" thickTop="1" thickBot="1" x14ac:dyDescent="0.3">
      <c r="A159" s="54" t="s">
        <v>142</v>
      </c>
      <c r="B159" s="55" t="str">
        <f>"SOUS-TOTAL € HT - " &amp; B146</f>
        <v>SOUS-TOTAL € HT - Travaux de mise en conformité</v>
      </c>
      <c r="C159" s="56"/>
      <c r="D159" s="121"/>
      <c r="E159" s="16"/>
      <c r="F159" s="58">
        <f>SUM(F146:F157)</f>
        <v>0</v>
      </c>
    </row>
    <row r="160" spans="1:6" ht="4.5" customHeight="1" thickTop="1" x14ac:dyDescent="0.25">
      <c r="A160" s="75"/>
      <c r="B160" s="76"/>
      <c r="C160" s="77"/>
      <c r="D160" s="127"/>
      <c r="E160" s="20"/>
      <c r="F160" s="80"/>
    </row>
    <row r="161" spans="1:6" ht="18.75" x14ac:dyDescent="0.25">
      <c r="A161" s="81" t="s">
        <v>215</v>
      </c>
      <c r="B161" s="82" t="s">
        <v>156</v>
      </c>
      <c r="C161" s="83"/>
      <c r="D161" s="128"/>
      <c r="E161" s="21"/>
      <c r="F161" s="84"/>
    </row>
    <row r="162" spans="1:6" ht="30" x14ac:dyDescent="0.25">
      <c r="A162" s="37"/>
      <c r="B162" s="38" t="s">
        <v>157</v>
      </c>
      <c r="C162" s="42" t="s">
        <v>7</v>
      </c>
      <c r="D162" s="117">
        <v>2</v>
      </c>
      <c r="E162" s="2"/>
      <c r="F162" s="40">
        <f>IF(D162="","",D162*E162)</f>
        <v>0</v>
      </c>
    </row>
    <row r="163" spans="1:6" ht="18.75" x14ac:dyDescent="0.25">
      <c r="A163" s="37"/>
      <c r="B163" s="38" t="s">
        <v>158</v>
      </c>
      <c r="C163" s="42" t="s">
        <v>7</v>
      </c>
      <c r="D163" s="117">
        <v>2</v>
      </c>
      <c r="E163" s="2"/>
      <c r="F163" s="40">
        <f>IF(D163="","",D163*E163)</f>
        <v>0</v>
      </c>
    </row>
    <row r="164" spans="1:6" ht="4.5" customHeight="1" thickBot="1" x14ac:dyDescent="0.3">
      <c r="A164" s="70"/>
      <c r="B164" s="71"/>
      <c r="C164" s="72"/>
      <c r="D164" s="126"/>
      <c r="E164" s="22"/>
      <c r="F164" s="74"/>
    </row>
    <row r="165" spans="1:6" ht="20.25" thickTop="1" thickBot="1" x14ac:dyDescent="0.3">
      <c r="A165" s="54" t="s">
        <v>142</v>
      </c>
      <c r="B165" s="55" t="str">
        <f>"SOUS-TOTAL € HT - " &amp; B161</f>
        <v>SOUS-TOTAL € HT - Remplissage des circuits</v>
      </c>
      <c r="C165" s="56"/>
      <c r="D165" s="121"/>
      <c r="E165" s="16"/>
      <c r="F165" s="58">
        <f>SUM(F162:F163)</f>
        <v>0</v>
      </c>
    </row>
    <row r="166" spans="1:6" ht="4.5" customHeight="1" thickTop="1" x14ac:dyDescent="0.25">
      <c r="A166" s="75"/>
      <c r="B166" s="76"/>
      <c r="C166" s="77"/>
      <c r="D166" s="127"/>
      <c r="E166" s="20"/>
      <c r="F166" s="80"/>
    </row>
    <row r="167" spans="1:6" ht="18.75" x14ac:dyDescent="0.25">
      <c r="A167" s="81" t="s">
        <v>216</v>
      </c>
      <c r="B167" s="82" t="s">
        <v>144</v>
      </c>
      <c r="C167" s="83"/>
      <c r="D167" s="128"/>
      <c r="E167" s="21"/>
      <c r="F167" s="84"/>
    </row>
    <row r="168" spans="1:6" ht="30" x14ac:dyDescent="0.25">
      <c r="A168" s="37"/>
      <c r="B168" s="38" t="s">
        <v>145</v>
      </c>
      <c r="C168" s="42" t="s">
        <v>7</v>
      </c>
      <c r="D168" s="117">
        <v>2</v>
      </c>
      <c r="E168" s="2"/>
      <c r="F168" s="40">
        <f>IF(D168="","",D168*E168)</f>
        <v>0</v>
      </c>
    </row>
    <row r="169" spans="1:6" ht="4.5" customHeight="1" thickBot="1" x14ac:dyDescent="0.3">
      <c r="A169" s="70"/>
      <c r="B169" s="71"/>
      <c r="C169" s="72"/>
      <c r="D169" s="126"/>
      <c r="E169" s="22"/>
      <c r="F169" s="74"/>
    </row>
    <row r="170" spans="1:6" ht="20.25" thickTop="1" thickBot="1" x14ac:dyDescent="0.3">
      <c r="A170" s="54" t="s">
        <v>142</v>
      </c>
      <c r="B170" s="55" t="str">
        <f>"SOUS-TOTAL € HT - " &amp; B167</f>
        <v>SOUS-TOTAL € HT - Essais, réglages et mises en service</v>
      </c>
      <c r="C170" s="56"/>
      <c r="D170" s="121"/>
      <c r="E170" s="16"/>
      <c r="F170" s="58">
        <f>SUM(F168)</f>
        <v>0</v>
      </c>
    </row>
    <row r="171" spans="1:6" ht="4.5" customHeight="1" thickTop="1" x14ac:dyDescent="0.25">
      <c r="A171" s="75"/>
      <c r="B171" s="76"/>
      <c r="C171" s="77"/>
      <c r="D171" s="127"/>
      <c r="E171" s="20"/>
      <c r="F171" s="80"/>
    </row>
    <row r="172" spans="1:6" ht="18.75" x14ac:dyDescent="0.25">
      <c r="A172" s="81" t="s">
        <v>217</v>
      </c>
      <c r="B172" s="82" t="s">
        <v>147</v>
      </c>
      <c r="C172" s="83"/>
      <c r="D172" s="128"/>
      <c r="E172" s="21"/>
      <c r="F172" s="84"/>
    </row>
    <row r="173" spans="1:6" ht="30" x14ac:dyDescent="0.25">
      <c r="A173" s="37"/>
      <c r="B173" s="38" t="s">
        <v>148</v>
      </c>
      <c r="C173" s="42" t="s">
        <v>7</v>
      </c>
      <c r="D173" s="117">
        <v>2</v>
      </c>
      <c r="E173" s="2"/>
      <c r="F173" s="40">
        <f>IF(D173="","",D173*E173)</f>
        <v>0</v>
      </c>
    </row>
    <row r="174" spans="1:6" ht="4.5" customHeight="1" thickBot="1" x14ac:dyDescent="0.3">
      <c r="A174" s="70"/>
      <c r="B174" s="71"/>
      <c r="C174" s="72"/>
      <c r="D174" s="126"/>
      <c r="E174" s="22"/>
      <c r="F174" s="74"/>
    </row>
    <row r="175" spans="1:6" ht="20.25" thickTop="1" thickBot="1" x14ac:dyDescent="0.3">
      <c r="A175" s="54" t="s">
        <v>142</v>
      </c>
      <c r="B175" s="55" t="str">
        <f>"SOUS-TOTAL € HT - " &amp; B172</f>
        <v>SOUS-TOTAL € HT - Documents techniques, schémas, plans &amp; DOE</v>
      </c>
      <c r="C175" s="56"/>
      <c r="D175" s="121"/>
      <c r="E175" s="16"/>
      <c r="F175" s="58">
        <f>SUM(F173)</f>
        <v>0</v>
      </c>
    </row>
    <row r="176" spans="1:6" ht="4.5" customHeight="1" thickTop="1" x14ac:dyDescent="0.25">
      <c r="A176" s="75"/>
      <c r="B176" s="76"/>
      <c r="C176" s="77"/>
      <c r="D176" s="127"/>
      <c r="E176" s="20"/>
      <c r="F176" s="80"/>
    </row>
    <row r="177" spans="1:7" ht="18.75" x14ac:dyDescent="0.25">
      <c r="A177" s="81" t="s">
        <v>222</v>
      </c>
      <c r="B177" s="82" t="s">
        <v>151</v>
      </c>
      <c r="C177" s="83"/>
      <c r="D177" s="128"/>
      <c r="E177" s="21"/>
      <c r="F177" s="84"/>
    </row>
    <row r="178" spans="1:7" ht="18.75" x14ac:dyDescent="0.25">
      <c r="A178" s="37"/>
      <c r="B178" s="38" t="s">
        <v>150</v>
      </c>
      <c r="C178" s="42" t="s">
        <v>7</v>
      </c>
      <c r="D178" s="117">
        <v>1</v>
      </c>
      <c r="E178" s="2"/>
      <c r="F178" s="40">
        <f>IF(D178="","",D178*E178)</f>
        <v>0</v>
      </c>
    </row>
    <row r="179" spans="1:7" ht="4.5" customHeight="1" thickBot="1" x14ac:dyDescent="0.3">
      <c r="A179" s="70"/>
      <c r="B179" s="71"/>
      <c r="C179" s="72"/>
      <c r="D179" s="126"/>
      <c r="E179" s="22"/>
      <c r="F179" s="74"/>
    </row>
    <row r="180" spans="1:7" ht="20.25" thickTop="1" thickBot="1" x14ac:dyDescent="0.3">
      <c r="A180" s="54" t="s">
        <v>142</v>
      </c>
      <c r="B180" s="55" t="str">
        <f>"SOUS-TOTAL € HT - " &amp; B177</f>
        <v>SOUS-TOTAL € HT - Formation</v>
      </c>
      <c r="C180" s="56"/>
      <c r="D180" s="57"/>
      <c r="E180" s="16"/>
      <c r="F180" s="58">
        <f>SUM(F178)</f>
        <v>0</v>
      </c>
    </row>
    <row r="181" spans="1:7" ht="4.5" customHeight="1" thickTop="1" x14ac:dyDescent="0.25">
      <c r="A181" s="75"/>
      <c r="B181" s="76"/>
      <c r="C181" s="77"/>
      <c r="D181" s="78"/>
      <c r="E181" s="79"/>
      <c r="F181" s="80"/>
    </row>
    <row r="182" spans="1:7" ht="4.5" customHeight="1" thickBot="1" x14ac:dyDescent="0.3">
      <c r="A182" s="85"/>
      <c r="B182" s="86"/>
      <c r="C182" s="87"/>
      <c r="D182" s="88"/>
      <c r="E182" s="73"/>
      <c r="F182" s="89"/>
    </row>
    <row r="183" spans="1:7" ht="21.75" thickTop="1" x14ac:dyDescent="0.25">
      <c r="A183" s="90"/>
      <c r="B183" s="91" t="s">
        <v>235</v>
      </c>
      <c r="C183" s="92"/>
      <c r="D183" s="93"/>
      <c r="E183" s="39"/>
      <c r="F183" s="94">
        <f>SUMIF($A$9:$A$180,"Sous-total",$F$9:$F$180)</f>
        <v>0</v>
      </c>
      <c r="G183" s="95">
        <f>SUM(F17:F180)-F183</f>
        <v>0</v>
      </c>
    </row>
    <row r="184" spans="1:7" ht="21" x14ac:dyDescent="0.25">
      <c r="A184" s="96"/>
      <c r="B184" s="97" t="s">
        <v>30</v>
      </c>
      <c r="C184" s="98"/>
      <c r="D184" s="99"/>
      <c r="E184" s="100">
        <v>0.2</v>
      </c>
      <c r="F184" s="101">
        <f>F183*E184</f>
        <v>0</v>
      </c>
    </row>
    <row r="185" spans="1:7" ht="21.75" thickBot="1" x14ac:dyDescent="0.3">
      <c r="A185" s="102"/>
      <c r="B185" s="103" t="s">
        <v>234</v>
      </c>
      <c r="C185" s="104"/>
      <c r="D185" s="105"/>
      <c r="E185" s="106"/>
      <c r="F185" s="107">
        <f>F183+F184</f>
        <v>0</v>
      </c>
    </row>
    <row r="186" spans="1:7" ht="4.5" customHeight="1" thickTop="1" x14ac:dyDescent="0.25">
      <c r="A186" s="75"/>
      <c r="B186" s="76"/>
      <c r="C186" s="77"/>
      <c r="D186" s="78"/>
      <c r="E186" s="79"/>
      <c r="F186" s="80"/>
    </row>
    <row r="187" spans="1:7" ht="14.25" customHeight="1" x14ac:dyDescent="0.25">
      <c r="A187" s="132"/>
      <c r="B187" s="133"/>
      <c r="C187" s="134"/>
      <c r="D187" s="135"/>
      <c r="E187" s="137"/>
      <c r="F187" s="136"/>
    </row>
    <row r="188" spans="1:7" ht="4.5" customHeight="1" thickBot="1" x14ac:dyDescent="0.3">
      <c r="A188" s="85"/>
      <c r="B188" s="86"/>
      <c r="C188" s="87"/>
      <c r="D188" s="88"/>
      <c r="E188" s="73"/>
      <c r="F188" s="89"/>
    </row>
    <row r="189" spans="1:7" ht="19.5" thickTop="1" x14ac:dyDescent="0.25">
      <c r="A189" s="81">
        <v>6</v>
      </c>
      <c r="B189" s="82" t="s">
        <v>155</v>
      </c>
      <c r="C189" s="83"/>
      <c r="D189" s="128"/>
      <c r="E189" s="21"/>
      <c r="F189" s="84"/>
    </row>
    <row r="190" spans="1:7" ht="18.75" x14ac:dyDescent="0.25">
      <c r="A190" s="37" t="s">
        <v>218</v>
      </c>
      <c r="B190" s="41" t="s">
        <v>165</v>
      </c>
      <c r="C190" s="42"/>
      <c r="D190" s="117"/>
      <c r="E190" s="2"/>
      <c r="F190" s="40" t="str">
        <f>IF(D190="","",D190*E190)</f>
        <v/>
      </c>
    </row>
    <row r="191" spans="1:7" ht="18.75" x14ac:dyDescent="0.25">
      <c r="A191" s="37"/>
      <c r="B191" s="38" t="s">
        <v>52</v>
      </c>
      <c r="C191" s="43" t="s">
        <v>7</v>
      </c>
      <c r="D191" s="118">
        <v>1</v>
      </c>
      <c r="E191" s="2"/>
      <c r="F191" s="40">
        <f>IF(D191="","",D191*E191)</f>
        <v>0</v>
      </c>
    </row>
    <row r="192" spans="1:7" ht="18.75" x14ac:dyDescent="0.25">
      <c r="A192" s="37"/>
      <c r="B192" s="44" t="s">
        <v>53</v>
      </c>
      <c r="C192" s="43" t="s">
        <v>7</v>
      </c>
      <c r="D192" s="118">
        <v>1</v>
      </c>
      <c r="E192" s="3"/>
      <c r="F192" s="40">
        <f>IF(D192="","",D192*E192)</f>
        <v>0</v>
      </c>
    </row>
    <row r="193" spans="1:6" ht="4.5" customHeight="1" thickBot="1" x14ac:dyDescent="0.3">
      <c r="A193" s="70"/>
      <c r="B193" s="71"/>
      <c r="C193" s="72"/>
      <c r="D193" s="126"/>
      <c r="E193" s="22"/>
      <c r="F193" s="74"/>
    </row>
    <row r="194" spans="1:6" ht="20.25" thickTop="1" thickBot="1" x14ac:dyDescent="0.3">
      <c r="A194" s="54" t="s">
        <v>142</v>
      </c>
      <c r="B194" s="55" t="str">
        <f>"SOUS-TOTAL € HT - " &amp; B190</f>
        <v>SOUS-TOTAL € HT - Option 1 : Analyses acoustiques</v>
      </c>
      <c r="C194" s="56"/>
      <c r="D194" s="57"/>
      <c r="E194" s="16"/>
      <c r="F194" s="58">
        <f>SUM(F191:F192)</f>
        <v>0</v>
      </c>
    </row>
    <row r="195" spans="1:6" ht="4.5" customHeight="1" thickTop="1" x14ac:dyDescent="0.25">
      <c r="A195" s="59"/>
      <c r="B195" s="138"/>
      <c r="C195" s="61"/>
      <c r="D195" s="122"/>
      <c r="E195" s="139"/>
      <c r="F195" s="140"/>
    </row>
    <row r="196" spans="1:6" ht="18.75" x14ac:dyDescent="0.25">
      <c r="A196" s="37" t="s">
        <v>219</v>
      </c>
      <c r="B196" s="41" t="s">
        <v>166</v>
      </c>
      <c r="C196" s="42"/>
      <c r="D196" s="117"/>
      <c r="E196" s="2"/>
      <c r="F196" s="64" t="str">
        <f>IF(D196="","",D196*E196)</f>
        <v/>
      </c>
    </row>
    <row r="197" spans="1:6" ht="30" x14ac:dyDescent="0.25">
      <c r="A197" s="37"/>
      <c r="B197" s="38" t="s">
        <v>168</v>
      </c>
      <c r="C197" s="43" t="s">
        <v>7</v>
      </c>
      <c r="D197" s="118">
        <v>1</v>
      </c>
      <c r="E197" s="2"/>
      <c r="F197" s="40">
        <f>IF(D197="","",D197*E197)</f>
        <v>0</v>
      </c>
    </row>
    <row r="198" spans="1:6" ht="18.75" x14ac:dyDescent="0.25">
      <c r="A198" s="37"/>
      <c r="B198" s="38" t="s">
        <v>169</v>
      </c>
      <c r="C198" s="43" t="s">
        <v>7</v>
      </c>
      <c r="D198" s="118">
        <v>1</v>
      </c>
      <c r="E198" s="2"/>
      <c r="F198" s="40">
        <f t="shared" ref="F198:F203" si="19">IF(D198="","",D198*E198)</f>
        <v>0</v>
      </c>
    </row>
    <row r="199" spans="1:6" ht="18.75" x14ac:dyDescent="0.25">
      <c r="A199" s="37"/>
      <c r="B199" s="38" t="s">
        <v>170</v>
      </c>
      <c r="C199" s="43" t="s">
        <v>7</v>
      </c>
      <c r="D199" s="118">
        <v>1</v>
      </c>
      <c r="E199" s="2"/>
      <c r="F199" s="40">
        <f t="shared" si="19"/>
        <v>0</v>
      </c>
    </row>
    <row r="200" spans="1:6" ht="18.75" x14ac:dyDescent="0.25">
      <c r="A200" s="37"/>
      <c r="B200" s="38" t="s">
        <v>128</v>
      </c>
      <c r="C200" s="42" t="s">
        <v>7</v>
      </c>
      <c r="D200" s="117">
        <v>1</v>
      </c>
      <c r="E200" s="2"/>
      <c r="F200" s="40">
        <f>IF(D200="","",D200*E200)</f>
        <v>0</v>
      </c>
    </row>
    <row r="201" spans="1:6" ht="18.75" x14ac:dyDescent="0.25">
      <c r="A201" s="37"/>
      <c r="B201" s="38" t="s">
        <v>171</v>
      </c>
      <c r="C201" s="43" t="s">
        <v>7</v>
      </c>
      <c r="D201" s="118">
        <v>1</v>
      </c>
      <c r="E201" s="2"/>
      <c r="F201" s="40">
        <f t="shared" si="19"/>
        <v>0</v>
      </c>
    </row>
    <row r="202" spans="1:6" ht="30" x14ac:dyDescent="0.25">
      <c r="A202" s="37"/>
      <c r="B202" s="38" t="s">
        <v>172</v>
      </c>
      <c r="C202" s="43" t="s">
        <v>7</v>
      </c>
      <c r="D202" s="118">
        <v>1</v>
      </c>
      <c r="E202" s="2"/>
      <c r="F202" s="40">
        <f t="shared" si="19"/>
        <v>0</v>
      </c>
    </row>
    <row r="203" spans="1:6" ht="18.75" x14ac:dyDescent="0.25">
      <c r="A203" s="37"/>
      <c r="B203" s="38" t="s">
        <v>173</v>
      </c>
      <c r="C203" s="43" t="s">
        <v>7</v>
      </c>
      <c r="D203" s="118">
        <v>1</v>
      </c>
      <c r="E203" s="2"/>
      <c r="F203" s="40">
        <f t="shared" si="19"/>
        <v>0</v>
      </c>
    </row>
    <row r="204" spans="1:6" ht="18.75" x14ac:dyDescent="0.25">
      <c r="A204" s="37"/>
      <c r="B204" s="38" t="str">
        <f>"MOINS-VALUE : " &amp;B148</f>
        <v>MOINS-VALUE : Porte coupe-feu - Selon CCTP</v>
      </c>
      <c r="C204" s="43" t="s">
        <v>7</v>
      </c>
      <c r="D204" s="118">
        <v>1</v>
      </c>
      <c r="E204" s="129"/>
      <c r="F204" s="40">
        <f>-$F$148*$D$204/$D$148</f>
        <v>0</v>
      </c>
    </row>
    <row r="205" spans="1:6" ht="18.75" x14ac:dyDescent="0.25">
      <c r="A205" s="37"/>
      <c r="B205" s="38" t="str">
        <f>"MOINS-VALUE : " &amp;B157</f>
        <v>MOINS-VALUE : BAES, y compris raccordement électrique - Selon CCTP</v>
      </c>
      <c r="C205" s="43" t="s">
        <v>7</v>
      </c>
      <c r="D205" s="118">
        <v>2</v>
      </c>
      <c r="E205" s="129"/>
      <c r="F205" s="40">
        <f>-$F$157*$D$205/$D$157</f>
        <v>0</v>
      </c>
    </row>
    <row r="206" spans="1:6" ht="18.75" x14ac:dyDescent="0.25">
      <c r="A206" s="37"/>
      <c r="B206" s="38" t="s">
        <v>174</v>
      </c>
      <c r="C206" s="43" t="s">
        <v>7</v>
      </c>
      <c r="D206" s="118">
        <v>1</v>
      </c>
      <c r="E206" s="2"/>
      <c r="F206" s="40">
        <f t="shared" ref="F206:F207" si="20">IF(D206="","",D206*E206)</f>
        <v>0</v>
      </c>
    </row>
    <row r="207" spans="1:6" ht="18.75" x14ac:dyDescent="0.25">
      <c r="A207" s="37"/>
      <c r="B207" s="38" t="s">
        <v>175</v>
      </c>
      <c r="C207" s="43" t="s">
        <v>7</v>
      </c>
      <c r="D207" s="118">
        <v>1</v>
      </c>
      <c r="E207" s="2"/>
      <c r="F207" s="40">
        <f t="shared" si="20"/>
        <v>0</v>
      </c>
    </row>
    <row r="208" spans="1:6" ht="4.5" customHeight="1" thickBot="1" x14ac:dyDescent="0.3">
      <c r="A208" s="70"/>
      <c r="B208" s="71"/>
      <c r="C208" s="72"/>
      <c r="D208" s="126"/>
      <c r="E208" s="22"/>
      <c r="F208" s="74"/>
    </row>
    <row r="209" spans="1:7" ht="20.25" thickTop="1" thickBot="1" x14ac:dyDescent="0.3">
      <c r="A209" s="54" t="s">
        <v>142</v>
      </c>
      <c r="B209" s="55" t="str">
        <f>"SOUS-TOTAL € HT - " &amp; B196</f>
        <v>SOUS-TOTAL € HT - Option 2 : Accès à la chaufferie depuis l’extérieur</v>
      </c>
      <c r="C209" s="56"/>
      <c r="D209" s="57"/>
      <c r="E209" s="16"/>
      <c r="F209" s="58">
        <f>SUM(F197:F207)</f>
        <v>0</v>
      </c>
    </row>
    <row r="210" spans="1:7" ht="4.5" customHeight="1" thickTop="1" x14ac:dyDescent="0.25">
      <c r="A210" s="75"/>
      <c r="B210" s="76"/>
      <c r="C210" s="77"/>
      <c r="D210" s="78"/>
      <c r="E210" s="79"/>
      <c r="F210" s="80"/>
    </row>
    <row r="211" spans="1:7" ht="14.25" customHeight="1" x14ac:dyDescent="0.25">
      <c r="A211" s="132"/>
      <c r="B211" s="133"/>
      <c r="C211" s="134"/>
      <c r="D211" s="135"/>
      <c r="E211" s="137"/>
      <c r="F211" s="136"/>
    </row>
    <row r="212" spans="1:7" ht="4.5" customHeight="1" thickBot="1" x14ac:dyDescent="0.3">
      <c r="A212" s="85"/>
      <c r="B212" s="86"/>
      <c r="C212" s="87"/>
      <c r="D212" s="88"/>
      <c r="E212" s="73"/>
      <c r="F212" s="89"/>
    </row>
    <row r="213" spans="1:7" ht="21.75" thickTop="1" x14ac:dyDescent="0.25">
      <c r="A213" s="90"/>
      <c r="B213" s="91" t="s">
        <v>232</v>
      </c>
      <c r="C213" s="92"/>
      <c r="D213" s="93"/>
      <c r="E213" s="39"/>
      <c r="F213" s="94">
        <f>F183+F194+F209</f>
        <v>0</v>
      </c>
      <c r="G213" s="95">
        <f>G183+F194+F209</f>
        <v>0</v>
      </c>
    </row>
    <row r="214" spans="1:7" ht="21" x14ac:dyDescent="0.25">
      <c r="A214" s="96"/>
      <c r="B214" s="97" t="s">
        <v>30</v>
      </c>
      <c r="C214" s="98"/>
      <c r="D214" s="99"/>
      <c r="E214" s="100">
        <v>0.2</v>
      </c>
      <c r="F214" s="101">
        <f>F213*E214</f>
        <v>0</v>
      </c>
    </row>
    <row r="215" spans="1:7" ht="21.75" thickBot="1" x14ac:dyDescent="0.3">
      <c r="A215" s="102"/>
      <c r="B215" s="103" t="s">
        <v>233</v>
      </c>
      <c r="C215" s="104"/>
      <c r="D215" s="105"/>
      <c r="E215" s="106"/>
      <c r="F215" s="107">
        <f>F213+F214</f>
        <v>0</v>
      </c>
    </row>
    <row r="216" spans="1:7" ht="6.75" customHeight="1" thickBot="1" x14ac:dyDescent="0.3">
      <c r="A216" s="108"/>
      <c r="B216" s="109"/>
      <c r="C216" s="110"/>
      <c r="D216" s="111"/>
      <c r="E216" s="112"/>
      <c r="F216" s="113"/>
    </row>
    <row r="218" spans="1:7" x14ac:dyDescent="0.25">
      <c r="A218" s="114" t="s">
        <v>31</v>
      </c>
      <c r="B218" s="115" t="s">
        <v>32</v>
      </c>
      <c r="C218" s="176" t="s">
        <v>33</v>
      </c>
      <c r="D218" s="177"/>
      <c r="E218" s="177"/>
      <c r="F218" s="178"/>
    </row>
    <row r="219" spans="1:7" ht="15" customHeight="1" x14ac:dyDescent="0.25">
      <c r="C219" s="179"/>
      <c r="D219" s="180"/>
      <c r="E219" s="180"/>
      <c r="F219" s="181"/>
    </row>
    <row r="220" spans="1:7" x14ac:dyDescent="0.25">
      <c r="A220" s="114" t="s">
        <v>34</v>
      </c>
      <c r="B220" s="115" t="s">
        <v>32</v>
      </c>
      <c r="C220" s="179"/>
      <c r="D220" s="180"/>
      <c r="E220" s="180"/>
      <c r="F220" s="181"/>
    </row>
    <row r="221" spans="1:7" x14ac:dyDescent="0.25">
      <c r="C221" s="179"/>
      <c r="D221" s="180"/>
      <c r="E221" s="180"/>
      <c r="F221" s="181"/>
    </row>
    <row r="222" spans="1:7" x14ac:dyDescent="0.25">
      <c r="C222" s="179"/>
      <c r="D222" s="180"/>
      <c r="E222" s="180"/>
      <c r="F222" s="181"/>
    </row>
    <row r="223" spans="1:7" x14ac:dyDescent="0.25">
      <c r="C223" s="179"/>
      <c r="D223" s="180"/>
      <c r="E223" s="180"/>
      <c r="F223" s="181"/>
    </row>
    <row r="224" spans="1:7" x14ac:dyDescent="0.25">
      <c r="C224" s="179"/>
      <c r="D224" s="180"/>
      <c r="E224" s="180"/>
      <c r="F224" s="181"/>
    </row>
    <row r="225" spans="3:6" x14ac:dyDescent="0.25">
      <c r="C225" s="182"/>
      <c r="D225" s="183"/>
      <c r="E225" s="183"/>
      <c r="F225" s="184"/>
    </row>
  </sheetData>
  <sheetProtection algorithmName="SHA-512" hashValue="F+FyzeLeCGkorZkYt1+H2ddEP+L9lbCpMqCBv/RO7XU24N7Taeud4wqJl8FhVvJJ4wOoLJcdIkFhZwctQG+Tpg==" saltValue="6NDxchZEgjtEoQFdlr9IUg==" spinCount="100000" sheet="1" objects="1" scenarios="1"/>
  <mergeCells count="13">
    <mergeCell ref="C218:F225"/>
    <mergeCell ref="A1:F1"/>
    <mergeCell ref="A5:A7"/>
    <mergeCell ref="B5:B7"/>
    <mergeCell ref="C5:D7"/>
    <mergeCell ref="E5:E7"/>
    <mergeCell ref="F5:F7"/>
    <mergeCell ref="C8:D8"/>
    <mergeCell ref="C10:D10"/>
    <mergeCell ref="C12:D12"/>
    <mergeCell ref="C14:D14"/>
    <mergeCell ref="E142:F142"/>
    <mergeCell ref="A3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fitToHeight="3" orientation="portrait" r:id="rId1"/>
  <headerFooter>
    <oddHeader>&amp;CDPGF</oddHeader>
    <oddFooter>&amp;L&amp;D&amp;C&amp;F&amp;RPage &amp;P/&amp;N</oddFooter>
  </headerFooter>
  <rowBreaks count="3" manualBreakCount="3">
    <brk id="57" max="5" man="1"/>
    <brk id="117" max="5" man="1"/>
    <brk id="1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Page de garde</vt:lpstr>
      <vt:lpstr>DPGF</vt:lpstr>
      <vt:lpstr>DPGF Variante Obligatoire</vt:lpstr>
      <vt:lpstr>'Page de garde'!Impression_des_titres</vt:lpstr>
      <vt:lpstr>DPGF!Zone_d_impression</vt:lpstr>
      <vt:lpstr>'DPGF Variante Obligatoire'!Zone_d_impression</vt:lpstr>
      <vt:lpstr>'Page de garde'!Zone_d_impression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Lahaxe</dc:creator>
  <cp:lastModifiedBy>martinez</cp:lastModifiedBy>
  <cp:lastPrinted>2018-03-08T15:22:11Z</cp:lastPrinted>
  <dcterms:created xsi:type="dcterms:W3CDTF">2018-02-20T13:31:47Z</dcterms:created>
  <dcterms:modified xsi:type="dcterms:W3CDTF">2018-03-15T14:58:39Z</dcterms:modified>
</cp:coreProperties>
</file>